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9140" windowHeight="6585" activeTab="1"/>
  </bookViews>
  <sheets>
    <sheet name="Str. 1." sheetId="1" r:id="rId1"/>
    <sheet name="zmiany na maj" sheetId="2" r:id="rId2"/>
    <sheet name="Arkusz2" sheetId="3" state="hidden" r:id="rId3"/>
    <sheet name="Arkusz3" sheetId="4" state="hidden" r:id="rId4"/>
  </sheets>
  <definedNames>
    <definedName name="_xlnm.Print_Area" localSheetId="0">'Str. 1.'!$A$1:$M$33</definedName>
    <definedName name="_xlnm.Print_Area" localSheetId="1">'zmiany na maj'!$A$1:$P$230</definedName>
  </definedNames>
  <calcPr fullCalcOnLoad="1"/>
</workbook>
</file>

<file path=xl/sharedStrings.xml><?xml version="1.0" encoding="utf-8"?>
<sst xmlns="http://schemas.openxmlformats.org/spreadsheetml/2006/main" count="550" uniqueCount="195">
  <si>
    <t xml:space="preserve">Nazwa programu, jego </t>
  </si>
  <si>
    <t>Jednostka organizacyjna realizująca program lub koordynująca /współpracująca/</t>
  </si>
  <si>
    <t xml:space="preserve">Okres </t>
  </si>
  <si>
    <t>Łączne nakłady</t>
  </si>
  <si>
    <t xml:space="preserve">Poniesione nakłady do </t>
  </si>
  <si>
    <t xml:space="preserve">Planowane wydatki </t>
  </si>
  <si>
    <t>Pozostałe nakłady</t>
  </si>
  <si>
    <t>Uwagi</t>
  </si>
  <si>
    <t>cel  i zadania</t>
  </si>
  <si>
    <t>realizacji</t>
  </si>
  <si>
    <t>finansowe /szacunkowe/</t>
  </si>
  <si>
    <t>zwiększenie</t>
  </si>
  <si>
    <t>zmniejszenie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</si>
  <si>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</si>
  <si>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</si>
  <si>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</si>
  <si>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</si>
  <si>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</si>
  <si>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</si>
  <si>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</si>
  <si>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</si>
  <si>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</si>
  <si>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</si>
  <si>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</si>
  <si>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</si>
  <si>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</si>
  <si>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</si>
  <si>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</si>
  <si>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</si>
  <si>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Program - Przedsięwzięcia </t>
  </si>
  <si>
    <t xml:space="preserve">Dofinansowanie </t>
  </si>
  <si>
    <t>z zakresu komunikacji</t>
  </si>
  <si>
    <t>ze środków UE</t>
  </si>
  <si>
    <t>i transportu</t>
  </si>
  <si>
    <t xml:space="preserve">w ramach </t>
  </si>
  <si>
    <t>RPO WD</t>
  </si>
  <si>
    <t>1. Budowa Zbiorczej Drogi Południowej w Legnicy</t>
  </si>
  <si>
    <t>Wydział Inwestycji</t>
  </si>
  <si>
    <t>Miejskich</t>
  </si>
  <si>
    <t>Wydział Infrastruktury</t>
  </si>
  <si>
    <t>z budową mostu na rzece Kaczawie</t>
  </si>
  <si>
    <t>Komunalnej</t>
  </si>
  <si>
    <t>3. Przebudowa ulicy Gniewomierskiej jako I Etap budowy</t>
  </si>
  <si>
    <t>2005-2010</t>
  </si>
  <si>
    <t>obwodnicy południowo-wschodniej Legnicy</t>
  </si>
  <si>
    <t>4. Przebudowa drogi krajowej nr 94 w Legnicy</t>
  </si>
  <si>
    <t>Zarząd Dróg Miejskich</t>
  </si>
  <si>
    <t>2006-2012</t>
  </si>
  <si>
    <t>Dofinansowanie z</t>
  </si>
  <si>
    <t xml:space="preserve">Etap I - ul. Chojnowska od granic miasta do </t>
  </si>
  <si>
    <t>WFOŚiGW</t>
  </si>
  <si>
    <t>ul. Jagiellońskiej</t>
  </si>
  <si>
    <t>2008-2011</t>
  </si>
  <si>
    <t>2008-2010</t>
  </si>
  <si>
    <t xml:space="preserve">Wydział Inwestycji </t>
  </si>
  <si>
    <t>2009-2010</t>
  </si>
  <si>
    <t>RAZEM GMINA</t>
  </si>
  <si>
    <t>RAZEM ŚRODKI Z ZEWNATRZ</t>
  </si>
  <si>
    <t>OGÓŁEM</t>
  </si>
  <si>
    <t>z zakresu oświaty</t>
  </si>
  <si>
    <t>Wydział Oświaty</t>
  </si>
  <si>
    <t xml:space="preserve"> i Sportu</t>
  </si>
  <si>
    <t>17 w Legnicy - Szkoła jak nowa - modernizacja</t>
  </si>
  <si>
    <t>infrastruktury dydaktycznej</t>
  </si>
  <si>
    <t>2009-2011</t>
  </si>
  <si>
    <t>2009-2012</t>
  </si>
  <si>
    <t>Program - Przedsięwzięcia</t>
  </si>
  <si>
    <t>z zakresu kultury, turystyki  i sportu</t>
  </si>
  <si>
    <t xml:space="preserve">1. Modernizacja bazy sportowej dla potrzeb </t>
  </si>
  <si>
    <t>Wydziła Inwestycji</t>
  </si>
  <si>
    <t xml:space="preserve">dzieci i młodzieży przy Stadionie </t>
  </si>
  <si>
    <t>im. Orła Białego w Legnicy</t>
  </si>
  <si>
    <t xml:space="preserve">Wydział Infrastruktury </t>
  </si>
  <si>
    <t>2. Remont i rewaloryzacja Akademii Rycerskiej</t>
  </si>
  <si>
    <t>1979-2012</t>
  </si>
  <si>
    <t>ul. Chojnowska 2 w Legnicy</t>
  </si>
  <si>
    <t>Wydział Kultury i Nauki</t>
  </si>
  <si>
    <t>- przebudowa parkingu w rejonie Zamku Piastowskiego</t>
  </si>
  <si>
    <t xml:space="preserve">-przebudowa (adaptacja) pomieszczeń Bramy </t>
  </si>
  <si>
    <t xml:space="preserve">Zarząd Gospodarki </t>
  </si>
  <si>
    <t>Głogowskiej dla potrzeb punktu informacji turystycznej</t>
  </si>
  <si>
    <t>Mieszkaniowej</t>
  </si>
  <si>
    <t>z zakresu budownictwa komunalnego</t>
  </si>
  <si>
    <t>i infrastruktury komunalnej</t>
  </si>
  <si>
    <t xml:space="preserve">1. Budowa cmentarza komunalnego </t>
  </si>
  <si>
    <t>2004-2012</t>
  </si>
  <si>
    <t>I etap: droga dojazdowa, Krematorium, Dom Pogrzebowy,</t>
  </si>
  <si>
    <t>parkingi, 32 kwatery, ogrodzenie, aleje główne i boczne</t>
  </si>
  <si>
    <t>2008-2015</t>
  </si>
  <si>
    <t xml:space="preserve">Program - Przedsięwziecia </t>
  </si>
  <si>
    <t>z zakresu usprawnienia obsługi</t>
  </si>
  <si>
    <t>mieszkańców</t>
  </si>
  <si>
    <t>1. Informatyzacja Urzędu Miasta - zakup i wdrożenie</t>
  </si>
  <si>
    <t>Wydział Organizacji,</t>
  </si>
  <si>
    <t>2002-2013</t>
  </si>
  <si>
    <t xml:space="preserve"> systemów wspomagających zarządzanie Miastem </t>
  </si>
  <si>
    <t>Kadr i Kontroli</t>
  </si>
  <si>
    <t>(w tym m.in.integracja rozwiązań z zakresu mapy</t>
  </si>
  <si>
    <t>Referat Informatyki</t>
  </si>
  <si>
    <t>numerycznej z pozostałymi bazami danych i rejestrami UM)</t>
  </si>
  <si>
    <t xml:space="preserve"> oraz rozbudowa infrastruktury teleinformatycznej w celu </t>
  </si>
  <si>
    <t>upowszechnienia elektronicznego dostępu do UM</t>
  </si>
  <si>
    <t xml:space="preserve"> (w tym doposażenie w sprzęt komputerowy)</t>
  </si>
  <si>
    <t xml:space="preserve">Program -  Przedsięwzięcia </t>
  </si>
  <si>
    <t xml:space="preserve"> z zakresu rewitalizacji  </t>
  </si>
  <si>
    <t xml:space="preserve">zdegradowanych obszarów miasta </t>
  </si>
  <si>
    <t>1. Szlakiem kupieckim VIA REGIA przez legnicką starówkę</t>
  </si>
  <si>
    <t>2006-2010</t>
  </si>
  <si>
    <t>Modernizacja płyty Rynku i ulic przyległych</t>
  </si>
  <si>
    <t>2.Odnowa zdegradownych obszarów miejskich w rejonie</t>
  </si>
  <si>
    <t xml:space="preserve">ul. H. Pobożnego </t>
  </si>
  <si>
    <t>Wydział Oświaty i Sportu</t>
  </si>
  <si>
    <t>Etap II od ul. Wojska Polskiego do al. Rzeczypospolitej</t>
  </si>
  <si>
    <t>1993-2020</t>
  </si>
  <si>
    <t>2007-2015</t>
  </si>
  <si>
    <t xml:space="preserve">końca  2009 r.  </t>
  </si>
  <si>
    <t>w roku budżetowym 2010</t>
  </si>
  <si>
    <t>rowerowej oraz remont pasa włączenia i budowa</t>
  </si>
  <si>
    <t>parkingu przy ul. Sikorskiego w Legnicy</t>
  </si>
  <si>
    <t xml:space="preserve">5. Przebudowa zatoki autobusowej, chodnika i ścieżki </t>
  </si>
  <si>
    <t>Zarząd Dróg Miajskich</t>
  </si>
  <si>
    <t>1. Zespół Szkół Ogólnokształcących Nr 2 ul. Radosna</t>
  </si>
  <si>
    <t xml:space="preserve">2. Szkoła Podstawowa Nr 7 ul. Polarna 1 w Legnicy  </t>
  </si>
  <si>
    <t>- Szkoła jak nowa - modernizacja infrastruktury</t>
  </si>
  <si>
    <t>dydaktycznej, w tym Etap I modernizacja basenu</t>
  </si>
  <si>
    <t>2007-2010</t>
  </si>
  <si>
    <t xml:space="preserve">ul. Skarbka 4 - rewitalizacja elewacji i dachu </t>
  </si>
  <si>
    <t>budynku szkolnego</t>
  </si>
  <si>
    <t xml:space="preserve">3. Zespół Szkół Elektryczno-Mechanicznych </t>
  </si>
  <si>
    <t xml:space="preserve">5. Renowacja Zielonej Komnaty i wieży św. Jadwigi </t>
  </si>
  <si>
    <t xml:space="preserve">Zamku Piastowskiego </t>
  </si>
  <si>
    <t>6. Południowo-Zachodni Szlak Cystersów, w tym:</t>
  </si>
  <si>
    <t xml:space="preserve">końca  2009 r. </t>
  </si>
  <si>
    <t>- zakup i instalacja infokiosków</t>
  </si>
  <si>
    <t>- wytyczenie pętli lokalnych i ich oznakowanie</t>
  </si>
  <si>
    <t xml:space="preserve">- oznakowanie i opis obiektów w zakresie swojej </t>
  </si>
  <si>
    <t>właściwości terytorialnej</t>
  </si>
  <si>
    <t>- przebudowa dróg na obszarze rewitalizowanym</t>
  </si>
  <si>
    <t xml:space="preserve">- przebudowa (adaptacja) Willi Bolka von Richthofena </t>
  </si>
  <si>
    <t xml:space="preserve"> wraz z zagospodarowaniem terenu na potrzeby </t>
  </si>
  <si>
    <t xml:space="preserve"> Środowiskowego Centrum Integracyjno-Profilaktycznego</t>
  </si>
  <si>
    <t>- zagospodarowanie oraz utworzenie estetycznych</t>
  </si>
  <si>
    <t xml:space="preserve"> i funkcjonalnych przestrzeni publicznych</t>
  </si>
  <si>
    <t xml:space="preserve"> </t>
  </si>
  <si>
    <t>z dnia …</t>
  </si>
  <si>
    <t>WIELOLETNI  PROGRAM   INWESTYCYJNY MIASTA LEGNICY NA LATA 2010 - 2012</t>
  </si>
  <si>
    <t xml:space="preserve">    </t>
  </si>
  <si>
    <t>ZBIORCZE ZESTAWIENIE</t>
  </si>
  <si>
    <t>Priorytetowe programy cząstkowe</t>
  </si>
  <si>
    <t>Łączne nakłady finansowe /szacunkowe/</t>
  </si>
  <si>
    <t xml:space="preserve">Poniesione nakłady do końca 2009r.   </t>
  </si>
  <si>
    <t>Planowane wydatki</t>
  </si>
  <si>
    <t>Pozostałe nakłady do poniesienia</t>
  </si>
  <si>
    <t xml:space="preserve">zwiększenie </t>
  </si>
  <si>
    <t>Program -  Przedsięwzięcia  z zakresu  komunikacji i transportu.</t>
  </si>
  <si>
    <t>Program -  Przedsięwzięcia z zakresu oświaty.</t>
  </si>
  <si>
    <t>Program - Przedsięwzięcia z zakresu kultury, turystyki i sportu.</t>
  </si>
  <si>
    <t>Program - Przedsięwzięcia z zakresu usprawnienia  obsługi mieszkańców.</t>
  </si>
  <si>
    <t>Program - Przedsięwzięcia z zakresu rewitalizacji  zdegradowanych obszarów miasta.</t>
  </si>
  <si>
    <t>RAZEM ŚRODKI ZEWNĘTRZNE</t>
  </si>
  <si>
    <t>OGÓŁEM ŚRODKI</t>
  </si>
  <si>
    <t>ŚRODKI 2010-2012</t>
  </si>
  <si>
    <t>Program - Przedsięwzięcia z zakresu budownictwa komunalnego i infrastruktury.</t>
  </si>
  <si>
    <t>- budowa ogrodu zabaw dla dzieci</t>
  </si>
  <si>
    <t>- przebudowa infrastruktury przestrzeni publicznej</t>
  </si>
  <si>
    <t>ul. Libana</t>
  </si>
  <si>
    <t>-2-</t>
  </si>
  <si>
    <t>-3-</t>
  </si>
  <si>
    <t>-4-</t>
  </si>
  <si>
    <t>-5-</t>
  </si>
  <si>
    <t>-6-</t>
  </si>
  <si>
    <t>-7-</t>
  </si>
  <si>
    <t>2010-2012</t>
  </si>
  <si>
    <t>7. Przebudowa ulic Bydgoskiej i Szczytnickiej</t>
  </si>
  <si>
    <t>-przebudowa parkingów w rejonie Zamku Piastowskiego</t>
  </si>
  <si>
    <t>- zadania sieciowe realizowane przez Lidera projektu</t>
  </si>
  <si>
    <t>2008-2020</t>
  </si>
  <si>
    <t>Sienkiewicza</t>
  </si>
  <si>
    <t>8. Budowa ulic Boiskowej i Myśliwskiej wraz z uzbrojeniem</t>
  </si>
  <si>
    <t>2008-2012</t>
  </si>
  <si>
    <t>i przebudową ul. Jaworzyńskiej</t>
  </si>
  <si>
    <t>7. Przebudowa ulic: Bydgoskiej (od Lubińskiej do Szczytnickiej)</t>
  </si>
  <si>
    <t>Etap I od ul. Lubińskiej do Szczytnickiej</t>
  </si>
  <si>
    <t>i Szczytnickiej w tym:</t>
  </si>
  <si>
    <t>3. Uzbrojenie terenów inwestycyjnych</t>
  </si>
  <si>
    <t>pod budownictwo produkcyjno-usługowe na osiedlu</t>
  </si>
  <si>
    <t>na Dolnym Śląsku</t>
  </si>
  <si>
    <t xml:space="preserve">4. Modernizacja centrów kształcenia zawodowego </t>
  </si>
  <si>
    <t>2010-2011</t>
  </si>
  <si>
    <t>z WFOŚiGW</t>
  </si>
  <si>
    <t>Zarząd Dróg</t>
  </si>
  <si>
    <t>Załącznik nr 3</t>
  </si>
  <si>
    <t>Rady Miejskiej Legnicy</t>
  </si>
  <si>
    <t>z dnia 31 maja 2010 r.</t>
  </si>
  <si>
    <t>do Uchwały Nr LIII/447/10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</si>
</sst>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dd\ mmm"/>
    <numFmt numFmtId="169" formatCode="#,##0,_$;[Red]\-#,##0,_$"/>
    <numFmt numFmtId="170" formatCode="#,##0.00_ ;\-#,##0.00\ "/>
    <numFmt numFmtId="171" formatCode="#,##0_ ;\-#,##0\ 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00\-000"/>
  </numFmts>
  <fonts count="43">
    <font>
      <sz val="10"/>
      <name val="Arial"/>
      <family val="0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 CE"/>
      <family val="0"/>
    </font>
    <font>
      <sz val="8"/>
      <color indexed="8"/>
      <name val="Times New Roman"/>
      <family val="1"/>
    </font>
    <font>
      <u val="singleAccounting"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164" fontId="4" fillId="0" borderId="0" applyFont="0" applyFill="0" applyAlignment="0" applyProtection="0"/>
    <xf numFmtId="165" fontId="4" fillId="0" borderId="0" applyFont="0" applyFill="0" applyAlignment="0" applyProtection="0"/>
    <xf numFmtId="166" fontId="4" fillId="0" borderId="0" applyFont="0" applyFill="0" applyAlignment="0" applyProtection="0"/>
    <xf numFmtId="167" fontId="4" fillId="0" borderId="0" applyFont="0" applyFill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2" fillId="1" borderId="10" xfId="75" applyFont="1" applyFill="1" applyBorder="1" applyAlignment="1" applyProtection="1">
      <alignment horizontal="center" vertical="center"/>
      <protection locked="0"/>
    </xf>
    <xf numFmtId="0" fontId="22" fillId="1" borderId="11" xfId="75" applyFont="1" applyFill="1" applyBorder="1" applyAlignment="1" applyProtection="1">
      <alignment horizontal="center" vertical="center"/>
      <protection locked="0"/>
    </xf>
    <xf numFmtId="0" fontId="22" fillId="1" borderId="12" xfId="75" applyFont="1" applyFill="1" applyBorder="1" applyAlignment="1" applyProtection="1">
      <alignment horizontal="center" vertical="center"/>
      <protection locked="0"/>
    </xf>
    <xf numFmtId="0" fontId="22" fillId="1" borderId="13" xfId="75" applyFont="1" applyFill="1" applyBorder="1" applyAlignment="1" applyProtection="1">
      <alignment horizontal="center" vertical="center"/>
      <protection locked="0"/>
    </xf>
    <xf numFmtId="0" fontId="23" fillId="1" borderId="12" xfId="75" applyFont="1" applyFill="1" applyBorder="1" applyAlignment="1" applyProtection="1">
      <alignment horizontal="center" vertical="center"/>
      <protection locked="0"/>
    </xf>
    <xf numFmtId="4" fontId="22" fillId="1" borderId="12" xfId="75" applyNumberFormat="1" applyFont="1" applyFill="1" applyBorder="1" applyAlignment="1" applyProtection="1">
      <alignment horizontal="center" vertical="center"/>
      <protection locked="0"/>
    </xf>
    <xf numFmtId="0" fontId="22" fillId="1" borderId="13" xfId="75" applyFont="1" applyFill="1" applyBorder="1" applyAlignment="1" quotePrefix="1">
      <alignment horizontal="center" vertical="center"/>
      <protection/>
    </xf>
    <xf numFmtId="4" fontId="22" fillId="1" borderId="13" xfId="75" applyNumberFormat="1" applyFont="1" applyFill="1" applyBorder="1" applyAlignment="1" quotePrefix="1">
      <alignment horizontal="center" vertical="center"/>
      <protection/>
    </xf>
    <xf numFmtId="49" fontId="22" fillId="0" borderId="14" xfId="72" applyNumberFormat="1" applyFont="1" applyFill="1" applyBorder="1" applyAlignment="1">
      <alignment horizontal="left" vertical="center"/>
      <protection/>
    </xf>
    <xf numFmtId="0" fontId="22" fillId="0" borderId="14" xfId="72" applyNumberFormat="1" applyFont="1" applyFill="1" applyBorder="1" applyAlignment="1">
      <alignment horizontal="center" vertical="center"/>
      <protection/>
    </xf>
    <xf numFmtId="4" fontId="22" fillId="0" borderId="14" xfId="72" applyNumberFormat="1" applyFont="1" applyFill="1" applyBorder="1" applyAlignment="1">
      <alignment horizontal="center" vertical="center"/>
      <protection/>
    </xf>
    <xf numFmtId="49" fontId="22" fillId="0" borderId="11" xfId="72" applyNumberFormat="1" applyFont="1" applyFill="1" applyBorder="1" applyAlignment="1">
      <alignment horizontal="left" vertical="center"/>
      <protection/>
    </xf>
    <xf numFmtId="0" fontId="22" fillId="0" borderId="11" xfId="72" applyNumberFormat="1" applyFont="1" applyFill="1" applyBorder="1" applyAlignment="1">
      <alignment horizontal="center" vertical="center"/>
      <protection/>
    </xf>
    <xf numFmtId="4" fontId="22" fillId="0" borderId="11" xfId="72" applyNumberFormat="1" applyFont="1" applyFill="1" applyBorder="1" applyAlignment="1">
      <alignment vertical="center"/>
      <protection/>
    </xf>
    <xf numFmtId="4" fontId="23" fillId="0" borderId="11" xfId="58" applyNumberFormat="1" applyFont="1" applyFill="1" applyBorder="1" applyAlignment="1">
      <alignment vertical="center"/>
    </xf>
    <xf numFmtId="0" fontId="23" fillId="0" borderId="11" xfId="72" applyNumberFormat="1" applyFont="1" applyFill="1" applyBorder="1" applyAlignment="1">
      <alignment horizontal="center" vertical="center"/>
      <protection/>
    </xf>
    <xf numFmtId="49" fontId="23" fillId="0" borderId="11" xfId="72" applyNumberFormat="1" applyFont="1" applyFill="1" applyBorder="1" applyAlignment="1">
      <alignment horizontal="left" vertical="center"/>
      <protection/>
    </xf>
    <xf numFmtId="0" fontId="23" fillId="0" borderId="15" xfId="76" applyFont="1" applyBorder="1" applyAlignment="1">
      <alignment horizontal="center"/>
      <protection/>
    </xf>
    <xf numFmtId="4" fontId="25" fillId="0" borderId="11" xfId="58" applyNumberFormat="1" applyFont="1" applyFill="1" applyBorder="1" applyAlignment="1">
      <alignment vertical="center"/>
    </xf>
    <xf numFmtId="0" fontId="23" fillId="0" borderId="16" xfId="76" applyFont="1" applyBorder="1" applyAlignment="1">
      <alignment horizontal="center"/>
      <protection/>
    </xf>
    <xf numFmtId="0" fontId="23" fillId="0" borderId="11" xfId="76" applyFont="1" applyBorder="1" applyAlignment="1">
      <alignment horizontal="center"/>
      <protection/>
    </xf>
    <xf numFmtId="49" fontId="23" fillId="0" borderId="17" xfId="72" applyNumberFormat="1" applyFont="1" applyFill="1" applyBorder="1" applyAlignment="1">
      <alignment horizontal="left" vertical="center"/>
      <protection/>
    </xf>
    <xf numFmtId="0" fontId="23" fillId="0" borderId="17" xfId="76" applyFont="1" applyBorder="1" applyAlignment="1">
      <alignment horizontal="center"/>
      <protection/>
    </xf>
    <xf numFmtId="0" fontId="23" fillId="0" borderId="17" xfId="72" applyNumberFormat="1" applyFont="1" applyFill="1" applyBorder="1" applyAlignment="1">
      <alignment horizontal="center" vertical="center"/>
      <protection/>
    </xf>
    <xf numFmtId="4" fontId="23" fillId="0" borderId="17" xfId="58" applyNumberFormat="1" applyFont="1" applyFill="1" applyBorder="1" applyAlignment="1">
      <alignment vertical="center"/>
    </xf>
    <xf numFmtId="4" fontId="25" fillId="0" borderId="17" xfId="58" applyNumberFormat="1" applyFont="1" applyFill="1" applyBorder="1" applyAlignment="1">
      <alignment vertical="center"/>
    </xf>
    <xf numFmtId="4" fontId="23" fillId="0" borderId="11" xfId="0" applyNumberFormat="1" applyFont="1" applyBorder="1" applyAlignment="1">
      <alignment horizontal="right" vertical="top"/>
    </xf>
    <xf numFmtId="49" fontId="23" fillId="0" borderId="17" xfId="0" applyNumberFormat="1" applyFont="1" applyBorder="1" applyAlignment="1">
      <alignment/>
    </xf>
    <xf numFmtId="0" fontId="23" fillId="0" borderId="18" xfId="76" applyFont="1" applyBorder="1" applyAlignment="1">
      <alignment horizontal="center"/>
      <protection/>
    </xf>
    <xf numFmtId="49" fontId="23" fillId="0" borderId="11" xfId="0" applyNumberFormat="1" applyFont="1" applyBorder="1" applyAlignment="1">
      <alignment/>
    </xf>
    <xf numFmtId="4" fontId="23" fillId="0" borderId="16" xfId="58" applyNumberFormat="1" applyFont="1" applyFill="1" applyBorder="1" applyAlignment="1">
      <alignment vertical="center"/>
    </xf>
    <xf numFmtId="4" fontId="23" fillId="0" borderId="16" xfId="58" applyNumberFormat="1" applyFont="1" applyFill="1" applyBorder="1" applyAlignment="1">
      <alignment horizontal="right" vertical="center"/>
    </xf>
    <xf numFmtId="0" fontId="23" fillId="0" borderId="19" xfId="76" applyFont="1" applyBorder="1" applyAlignment="1">
      <alignment horizontal="center"/>
      <protection/>
    </xf>
    <xf numFmtId="49" fontId="23" fillId="0" borderId="11" xfId="76" applyNumberFormat="1" applyFont="1" applyBorder="1" applyAlignment="1">
      <alignment horizontal="left" vertical="top"/>
      <protection/>
    </xf>
    <xf numFmtId="0" fontId="23" fillId="0" borderId="11" xfId="76" applyFont="1" applyBorder="1">
      <alignment/>
      <protection/>
    </xf>
    <xf numFmtId="4" fontId="23" fillId="0" borderId="11" xfId="58" applyNumberFormat="1" applyFont="1" applyFill="1" applyBorder="1" applyAlignment="1">
      <alignment horizontal="left" vertical="center"/>
    </xf>
    <xf numFmtId="4" fontId="29" fillId="0" borderId="20" xfId="74" applyNumberFormat="1" applyFont="1" applyBorder="1" applyAlignment="1">
      <alignment/>
      <protection/>
    </xf>
    <xf numFmtId="38" fontId="23" fillId="0" borderId="20" xfId="0" applyNumberFormat="1" applyFont="1" applyBorder="1" applyAlignment="1">
      <alignment horizontal="left"/>
    </xf>
    <xf numFmtId="38" fontId="23" fillId="0" borderId="11" xfId="0" applyNumberFormat="1" applyFont="1" applyBorder="1" applyAlignment="1">
      <alignment horizontal="left"/>
    </xf>
    <xf numFmtId="49" fontId="23" fillId="0" borderId="16" xfId="76" applyNumberFormat="1" applyFont="1" applyBorder="1" applyAlignment="1">
      <alignment horizontal="left" vertical="top"/>
      <protection/>
    </xf>
    <xf numFmtId="4" fontId="23" fillId="0" borderId="11" xfId="58" applyNumberFormat="1" applyFont="1" applyFill="1" applyBorder="1" applyAlignment="1">
      <alignment horizontal="right" vertical="center"/>
    </xf>
    <xf numFmtId="0" fontId="23" fillId="0" borderId="11" xfId="76" applyFont="1" applyBorder="1" applyAlignment="1">
      <alignment horizontal="left" vertical="top"/>
      <protection/>
    </xf>
    <xf numFmtId="0" fontId="23" fillId="0" borderId="0" xfId="75" applyFont="1" applyBorder="1" applyAlignment="1">
      <alignment horizontal="right" vertical="center"/>
      <protection/>
    </xf>
    <xf numFmtId="0" fontId="23" fillId="0" borderId="0" xfId="75" applyFont="1" applyBorder="1" applyAlignment="1">
      <alignment horizontal="center" vertical="center"/>
      <protection/>
    </xf>
    <xf numFmtId="4" fontId="23" fillId="0" borderId="0" xfId="75" applyNumberFormat="1" applyFont="1" applyBorder="1" applyAlignment="1">
      <alignment horizontal="right" vertical="center"/>
      <protection/>
    </xf>
    <xf numFmtId="0" fontId="22" fillId="0" borderId="11" xfId="72" applyFont="1" applyBorder="1">
      <alignment/>
      <protection/>
    </xf>
    <xf numFmtId="4" fontId="22" fillId="0" borderId="14" xfId="72" applyNumberFormat="1" applyFont="1" applyFill="1" applyBorder="1" applyAlignment="1">
      <alignment horizontal="right" vertical="center"/>
      <protection/>
    </xf>
    <xf numFmtId="4" fontId="22" fillId="0" borderId="11" xfId="72" applyNumberFormat="1" applyFont="1" applyFill="1" applyBorder="1" applyAlignment="1">
      <alignment horizontal="right" vertical="center"/>
      <protection/>
    </xf>
    <xf numFmtId="4" fontId="22" fillId="0" borderId="11" xfId="72" applyNumberFormat="1" applyFont="1" applyFill="1" applyBorder="1" applyAlignment="1">
      <alignment horizontal="center" vertical="center"/>
      <protection/>
    </xf>
    <xf numFmtId="0" fontId="23" fillId="0" borderId="11" xfId="76" applyFont="1" applyBorder="1" applyAlignment="1">
      <alignment vertical="top"/>
      <protection/>
    </xf>
    <xf numFmtId="4" fontId="23" fillId="0" borderId="11" xfId="72" applyNumberFormat="1" applyFont="1" applyFill="1" applyBorder="1" applyAlignment="1">
      <alignment horizontal="right" vertical="center"/>
      <protection/>
    </xf>
    <xf numFmtId="4" fontId="25" fillId="0" borderId="11" xfId="72" applyNumberFormat="1" applyFont="1" applyFill="1" applyBorder="1" applyAlignment="1">
      <alignment horizontal="right" vertical="center"/>
      <protection/>
    </xf>
    <xf numFmtId="4" fontId="22" fillId="0" borderId="16" xfId="72" applyNumberFormat="1" applyFont="1" applyFill="1" applyBorder="1" applyAlignment="1">
      <alignment horizontal="right" vertical="center"/>
      <protection/>
    </xf>
    <xf numFmtId="0" fontId="23" fillId="0" borderId="21" xfId="76" applyFont="1" applyBorder="1" applyAlignment="1">
      <alignment horizontal="center"/>
      <protection/>
    </xf>
    <xf numFmtId="0" fontId="23" fillId="0" borderId="17" xfId="76" applyFont="1" applyFill="1" applyBorder="1" applyAlignment="1">
      <alignment horizontal="center"/>
      <protection/>
    </xf>
    <xf numFmtId="0" fontId="23" fillId="0" borderId="17" xfId="76" applyFont="1" applyFill="1" applyBorder="1">
      <alignment/>
      <protection/>
    </xf>
    <xf numFmtId="0" fontId="23" fillId="0" borderId="11" xfId="76" applyFont="1" applyFill="1" applyBorder="1" applyAlignment="1">
      <alignment horizontal="left" vertical="top"/>
      <protection/>
    </xf>
    <xf numFmtId="0" fontId="23" fillId="0" borderId="22" xfId="76" applyFont="1" applyBorder="1" applyAlignment="1">
      <alignment horizontal="center"/>
      <protection/>
    </xf>
    <xf numFmtId="0" fontId="23" fillId="0" borderId="11" xfId="76" applyFont="1" applyFill="1" applyBorder="1" applyAlignment="1">
      <alignment horizontal="center"/>
      <protection/>
    </xf>
    <xf numFmtId="0" fontId="23" fillId="0" borderId="11" xfId="76" applyFont="1" applyFill="1" applyBorder="1">
      <alignment/>
      <protection/>
    </xf>
    <xf numFmtId="0" fontId="23" fillId="0" borderId="23" xfId="76" applyFont="1" applyBorder="1" applyAlignment="1">
      <alignment horizontal="center"/>
      <protection/>
    </xf>
    <xf numFmtId="0" fontId="22" fillId="0" borderId="16" xfId="72" applyFont="1" applyBorder="1">
      <alignment/>
      <protection/>
    </xf>
    <xf numFmtId="0" fontId="22" fillId="0" borderId="16" xfId="72" applyNumberFormat="1" applyFont="1" applyFill="1" applyBorder="1" applyAlignment="1">
      <alignment horizontal="center" vertical="center"/>
      <protection/>
    </xf>
    <xf numFmtId="4" fontId="22" fillId="0" borderId="16" xfId="72" applyNumberFormat="1" applyFont="1" applyFill="1" applyBorder="1" applyAlignment="1">
      <alignment horizontal="center" vertical="center"/>
      <protection/>
    </xf>
    <xf numFmtId="0" fontId="23" fillId="0" borderId="11" xfId="72" applyFont="1" applyBorder="1">
      <alignment/>
      <protection/>
    </xf>
    <xf numFmtId="0" fontId="23" fillId="0" borderId="11" xfId="76" applyFont="1" applyBorder="1" applyAlignment="1">
      <alignment horizontal="center"/>
      <protection/>
    </xf>
    <xf numFmtId="4" fontId="23" fillId="0" borderId="17" xfId="72" applyNumberFormat="1" applyFont="1" applyFill="1" applyBorder="1" applyAlignment="1">
      <alignment horizontal="right" vertical="center"/>
      <protection/>
    </xf>
    <xf numFmtId="0" fontId="23" fillId="0" borderId="16" xfId="76" applyFont="1" applyBorder="1" applyAlignment="1">
      <alignment horizontal="center"/>
      <protection/>
    </xf>
    <xf numFmtId="4" fontId="29" fillId="0" borderId="11" xfId="74" applyNumberFormat="1" applyFont="1" applyBorder="1" applyAlignment="1">
      <alignment horizontal="right"/>
      <protection/>
    </xf>
    <xf numFmtId="4" fontId="23" fillId="0" borderId="11" xfId="72" applyNumberFormat="1" applyFont="1" applyFill="1" applyBorder="1" applyAlignment="1">
      <alignment horizontal="right" vertical="center"/>
      <protection/>
    </xf>
    <xf numFmtId="4" fontId="25" fillId="0" borderId="11" xfId="72" applyNumberFormat="1" applyFont="1" applyFill="1" applyBorder="1" applyAlignment="1">
      <alignment horizontal="right" vertical="center"/>
      <protection/>
    </xf>
    <xf numFmtId="4" fontId="23" fillId="0" borderId="11" xfId="72" applyNumberFormat="1" applyFont="1" applyFill="1" applyBorder="1" applyAlignment="1">
      <alignment horizontal="left" vertical="center"/>
      <protection/>
    </xf>
    <xf numFmtId="0" fontId="22" fillId="1" borderId="14" xfId="75" applyFont="1" applyFill="1" applyBorder="1" applyAlignment="1" quotePrefix="1">
      <alignment horizontal="center" vertical="center"/>
      <protection/>
    </xf>
    <xf numFmtId="4" fontId="22" fillId="1" borderId="14" xfId="75" applyNumberFormat="1" applyFont="1" applyFill="1" applyBorder="1" applyAlignment="1" quotePrefix="1">
      <alignment horizontal="right" vertical="center"/>
      <protection/>
    </xf>
    <xf numFmtId="0" fontId="22" fillId="1" borderId="12" xfId="75" applyFont="1" applyFill="1" applyBorder="1" applyAlignment="1" quotePrefix="1">
      <alignment horizontal="center" vertical="center"/>
      <protection/>
    </xf>
    <xf numFmtId="4" fontId="22" fillId="1" borderId="12" xfId="75" applyNumberFormat="1" applyFont="1" applyFill="1" applyBorder="1" applyAlignment="1" quotePrefix="1">
      <alignment horizontal="right" vertical="center"/>
      <protection/>
    </xf>
    <xf numFmtId="0" fontId="22" fillId="1" borderId="14" xfId="75" applyFont="1" applyFill="1" applyBorder="1" applyAlignment="1" quotePrefix="1">
      <alignment horizontal="right" vertical="center"/>
      <protection/>
    </xf>
    <xf numFmtId="0" fontId="23" fillId="0" borderId="0" xfId="75" applyFont="1" applyBorder="1" applyAlignment="1">
      <alignment vertical="center"/>
      <protection/>
    </xf>
    <xf numFmtId="4" fontId="23" fillId="0" borderId="0" xfId="75" applyNumberFormat="1" applyFont="1" applyBorder="1" applyAlignment="1">
      <alignment vertical="center"/>
      <protection/>
    </xf>
    <xf numFmtId="0" fontId="23" fillId="0" borderId="11" xfId="76" applyFont="1" applyBorder="1" applyAlignment="1">
      <alignment/>
      <protection/>
    </xf>
    <xf numFmtId="4" fontId="30" fillId="0" borderId="11" xfId="58" applyNumberFormat="1" applyFont="1" applyFill="1" applyBorder="1" applyAlignment="1">
      <alignment horizontal="right" vertical="center"/>
    </xf>
    <xf numFmtId="0" fontId="23" fillId="0" borderId="16" xfId="72" applyNumberFormat="1" applyFont="1" applyFill="1" applyBorder="1" applyAlignment="1">
      <alignment horizontal="center" vertical="center"/>
      <protection/>
    </xf>
    <xf numFmtId="4" fontId="30" fillId="0" borderId="16" xfId="58" applyNumberFormat="1" applyFont="1" applyFill="1" applyBorder="1" applyAlignment="1">
      <alignment horizontal="right" vertical="center"/>
    </xf>
    <xf numFmtId="4" fontId="23" fillId="0" borderId="16" xfId="58" applyNumberFormat="1" applyFont="1" applyFill="1" applyBorder="1" applyAlignment="1">
      <alignment horizontal="left" vertical="center"/>
    </xf>
    <xf numFmtId="4" fontId="23" fillId="0" borderId="16" xfId="58" applyNumberFormat="1" applyFont="1" applyFill="1" applyBorder="1" applyAlignment="1">
      <alignment horizontal="center" vertical="center"/>
    </xf>
    <xf numFmtId="4" fontId="25" fillId="0" borderId="11" xfId="58" applyNumberFormat="1" applyFont="1" applyFill="1" applyBorder="1" applyAlignment="1">
      <alignment horizontal="right" vertical="center"/>
    </xf>
    <xf numFmtId="4" fontId="23" fillId="0" borderId="11" xfId="58" applyNumberFormat="1" applyFont="1" applyFill="1" applyBorder="1" applyAlignment="1">
      <alignment horizontal="center" vertical="center"/>
    </xf>
    <xf numFmtId="0" fontId="23" fillId="0" borderId="24" xfId="76" applyFont="1" applyBorder="1" applyAlignment="1">
      <alignment horizontal="center"/>
      <protection/>
    </xf>
    <xf numFmtId="0" fontId="23" fillId="0" borderId="25" xfId="76" applyFont="1" applyBorder="1" applyAlignment="1">
      <alignment horizontal="center"/>
      <protection/>
    </xf>
    <xf numFmtId="0" fontId="23" fillId="0" borderId="11" xfId="76" applyFont="1" applyBorder="1" applyAlignment="1" quotePrefix="1">
      <alignment horizontal="left" vertical="top"/>
      <protection/>
    </xf>
    <xf numFmtId="0" fontId="23" fillId="0" borderId="16" xfId="76" applyFont="1" applyFill="1" applyBorder="1">
      <alignment/>
      <protection/>
    </xf>
    <xf numFmtId="4" fontId="31" fillId="1" borderId="14" xfId="75" applyNumberFormat="1" applyFont="1" applyFill="1" applyBorder="1" applyAlignment="1" quotePrefix="1">
      <alignment vertical="center"/>
      <protection/>
    </xf>
    <xf numFmtId="4" fontId="31" fillId="1" borderId="14" xfId="75" applyNumberFormat="1" applyFont="1" applyFill="1" applyBorder="1" applyAlignment="1" quotePrefix="1">
      <alignment/>
      <protection/>
    </xf>
    <xf numFmtId="4" fontId="31" fillId="1" borderId="14" xfId="75" applyNumberFormat="1" applyFont="1" applyFill="1" applyBorder="1" applyAlignment="1" quotePrefix="1">
      <alignment horizontal="right" vertical="center"/>
      <protection/>
    </xf>
    <xf numFmtId="4" fontId="31" fillId="1" borderId="14" xfId="75" applyNumberFormat="1" applyFont="1" applyFill="1" applyBorder="1" applyAlignment="1">
      <alignment vertical="center"/>
      <protection/>
    </xf>
    <xf numFmtId="4" fontId="22" fillId="1" borderId="12" xfId="75" applyNumberFormat="1" applyFont="1" applyFill="1" applyBorder="1" applyAlignment="1" quotePrefix="1">
      <alignment vertical="center"/>
      <protection/>
    </xf>
    <xf numFmtId="4" fontId="22" fillId="1" borderId="12" xfId="75" applyNumberFormat="1" applyFont="1" applyFill="1" applyBorder="1" applyAlignment="1">
      <alignment vertical="center"/>
      <protection/>
    </xf>
    <xf numFmtId="0" fontId="22" fillId="0" borderId="0" xfId="75" applyFont="1" applyFill="1" applyBorder="1" applyAlignment="1">
      <alignment horizontal="center" vertical="center"/>
      <protection/>
    </xf>
    <xf numFmtId="0" fontId="22" fillId="0" borderId="0" xfId="75" applyFont="1" applyFill="1" applyBorder="1" applyAlignment="1" quotePrefix="1">
      <alignment horizontal="right" vertical="center"/>
      <protection/>
    </xf>
    <xf numFmtId="4" fontId="22" fillId="0" borderId="0" xfId="75" applyNumberFormat="1" applyFont="1" applyFill="1" applyBorder="1" applyAlignment="1" quotePrefix="1">
      <alignment horizontal="right" vertical="center"/>
      <protection/>
    </xf>
    <xf numFmtId="4" fontId="22" fillId="0" borderId="0" xfId="75" applyNumberFormat="1" applyFont="1" applyFill="1" applyBorder="1" applyAlignment="1" quotePrefix="1">
      <alignment horizontal="right" vertical="top"/>
      <protection/>
    </xf>
    <xf numFmtId="4" fontId="25" fillId="0" borderId="16" xfId="58" applyNumberFormat="1" applyFont="1" applyFill="1" applyBorder="1" applyAlignment="1">
      <alignment horizontal="right" vertical="center"/>
    </xf>
    <xf numFmtId="3" fontId="23" fillId="0" borderId="11" xfId="76" applyNumberFormat="1" applyFont="1" applyFill="1" applyBorder="1">
      <alignment/>
      <protection/>
    </xf>
    <xf numFmtId="4" fontId="31" fillId="1" borderId="14" xfId="75" applyNumberFormat="1" applyFont="1" applyFill="1" applyBorder="1" applyAlignment="1" quotePrefix="1">
      <alignment horizontal="right"/>
      <protection/>
    </xf>
    <xf numFmtId="4" fontId="31" fillId="1" borderId="14" xfId="75" applyNumberFormat="1" applyFont="1" applyFill="1" applyBorder="1" applyAlignment="1">
      <alignment horizontal="right" vertical="center"/>
      <protection/>
    </xf>
    <xf numFmtId="4" fontId="22" fillId="1" borderId="12" xfId="75" applyNumberFormat="1" applyFont="1" applyFill="1" applyBorder="1" applyAlignment="1">
      <alignment horizontal="right" vertical="center"/>
      <protection/>
    </xf>
    <xf numFmtId="0" fontId="22" fillId="0" borderId="14" xfId="72" applyFont="1" applyBorder="1">
      <alignment/>
      <protection/>
    </xf>
    <xf numFmtId="0" fontId="23" fillId="0" borderId="11" xfId="72" applyFont="1" applyBorder="1" quotePrefix="1">
      <alignment/>
      <protection/>
    </xf>
    <xf numFmtId="4" fontId="25" fillId="0" borderId="24" xfId="58" applyNumberFormat="1" applyFont="1" applyFill="1" applyBorder="1" applyAlignment="1">
      <alignment horizontal="right" vertical="center"/>
    </xf>
    <xf numFmtId="4" fontId="23" fillId="0" borderId="24" xfId="58" applyNumberFormat="1" applyFont="1" applyFill="1" applyBorder="1" applyAlignment="1">
      <alignment horizontal="right" vertical="center"/>
    </xf>
    <xf numFmtId="0" fontId="23" fillId="0" borderId="24" xfId="76" applyFont="1" applyBorder="1">
      <alignment/>
      <protection/>
    </xf>
    <xf numFmtId="4" fontId="23" fillId="0" borderId="25" xfId="58" applyNumberFormat="1" applyFont="1" applyFill="1" applyBorder="1" applyAlignment="1">
      <alignment horizontal="right" vertical="center"/>
    </xf>
    <xf numFmtId="0" fontId="23" fillId="0" borderId="11" xfId="76" applyFont="1" applyBorder="1" applyAlignment="1">
      <alignment horizontal="left" vertical="top" wrapText="1"/>
      <protection/>
    </xf>
    <xf numFmtId="0" fontId="23" fillId="0" borderId="16" xfId="72" applyFont="1" applyBorder="1">
      <alignment/>
      <protection/>
    </xf>
    <xf numFmtId="4" fontId="23" fillId="0" borderId="11" xfId="76" applyNumberFormat="1" applyFont="1" applyBorder="1" applyAlignment="1">
      <alignment horizontal="right"/>
      <protection/>
    </xf>
    <xf numFmtId="4" fontId="25" fillId="0" borderId="11" xfId="76" applyNumberFormat="1" applyFont="1" applyBorder="1" applyAlignment="1">
      <alignment horizontal="right"/>
      <protection/>
    </xf>
    <xf numFmtId="4" fontId="30" fillId="0" borderId="11" xfId="58" applyNumberFormat="1" applyFont="1" applyBorder="1" applyAlignment="1">
      <alignment horizontal="right"/>
    </xf>
    <xf numFmtId="4" fontId="25" fillId="0" borderId="11" xfId="58" applyNumberFormat="1" applyFont="1" applyBorder="1" applyAlignment="1">
      <alignment horizontal="right"/>
    </xf>
    <xf numFmtId="4" fontId="23" fillId="0" borderId="11" xfId="58" applyNumberFormat="1" applyFont="1" applyBorder="1" applyAlignment="1">
      <alignment horizontal="right"/>
    </xf>
    <xf numFmtId="0" fontId="23" fillId="0" borderId="11" xfId="76" applyFont="1" applyBorder="1" applyAlignment="1">
      <alignment horizontal="left"/>
      <protection/>
    </xf>
    <xf numFmtId="4" fontId="31" fillId="1" borderId="14" xfId="75" applyNumberFormat="1" applyFont="1" applyFill="1" applyBorder="1" applyAlignment="1" quotePrefix="1">
      <alignment horizontal="right" vertical="center" wrapText="1"/>
      <protection/>
    </xf>
    <xf numFmtId="0" fontId="22" fillId="1" borderId="26" xfId="75" applyFont="1" applyFill="1" applyBorder="1" applyAlignment="1" quotePrefix="1">
      <alignment horizontal="right" vertical="center"/>
      <protection/>
    </xf>
    <xf numFmtId="4" fontId="22" fillId="1" borderId="26" xfId="75" applyNumberFormat="1" applyFont="1" applyFill="1" applyBorder="1" applyAlignment="1" quotePrefix="1">
      <alignment vertical="center"/>
      <protection/>
    </xf>
    <xf numFmtId="4" fontId="22" fillId="1" borderId="26" xfId="75" applyNumberFormat="1" applyFont="1" applyFill="1" applyBorder="1" applyAlignment="1" quotePrefix="1">
      <alignment horizontal="right" vertical="center"/>
      <protection/>
    </xf>
    <xf numFmtId="0" fontId="28" fillId="0" borderId="11" xfId="76" applyFont="1" applyBorder="1" applyAlignment="1">
      <alignment horizontal="left" vertical="top"/>
      <protection/>
    </xf>
    <xf numFmtId="49" fontId="23" fillId="0" borderId="16" xfId="0" applyNumberFormat="1" applyFont="1" applyBorder="1" applyAlignment="1">
      <alignment/>
    </xf>
    <xf numFmtId="49" fontId="23" fillId="0" borderId="17" xfId="76" applyNumberFormat="1" applyFont="1" applyFill="1" applyBorder="1" applyAlignment="1">
      <alignment horizontal="left" vertical="top"/>
      <protection/>
    </xf>
    <xf numFmtId="49" fontId="23" fillId="0" borderId="11" xfId="76" applyNumberFormat="1" applyFont="1" applyFill="1" applyBorder="1" applyAlignment="1">
      <alignment horizontal="left" vertical="top"/>
      <protection/>
    </xf>
    <xf numFmtId="0" fontId="23" fillId="0" borderId="16" xfId="76" applyFont="1" applyBorder="1" applyAlignment="1">
      <alignment vertical="top"/>
      <protection/>
    </xf>
    <xf numFmtId="0" fontId="23" fillId="0" borderId="0" xfId="76" applyFont="1" applyBorder="1" applyAlignment="1">
      <alignment horizontal="center"/>
      <protection/>
    </xf>
    <xf numFmtId="0" fontId="32" fillId="0" borderId="11" xfId="72" applyNumberFormat="1" applyFont="1" applyFill="1" applyBorder="1" applyAlignment="1">
      <alignment horizontal="center" vertical="center"/>
      <protection/>
    </xf>
    <xf numFmtId="4" fontId="32" fillId="0" borderId="11" xfId="58" applyNumberFormat="1" applyFont="1" applyFill="1" applyBorder="1" applyAlignment="1">
      <alignment vertical="center"/>
    </xf>
    <xf numFmtId="0" fontId="23" fillId="0" borderId="11" xfId="72" applyNumberFormat="1" applyFont="1" applyFill="1" applyBorder="1" applyAlignment="1">
      <alignment horizontal="center" vertical="center"/>
      <protection/>
    </xf>
    <xf numFmtId="4" fontId="23" fillId="0" borderId="11" xfId="58" applyNumberFormat="1" applyFont="1" applyFill="1" applyBorder="1" applyAlignment="1">
      <alignment vertical="center"/>
    </xf>
    <xf numFmtId="4" fontId="33" fillId="0" borderId="11" xfId="58" applyNumberFormat="1" applyFont="1" applyFill="1" applyBorder="1" applyAlignment="1">
      <alignment horizontal="right" vertical="center"/>
    </xf>
    <xf numFmtId="0" fontId="23" fillId="0" borderId="24" xfId="76" applyFont="1" applyBorder="1" quotePrefix="1">
      <alignment/>
      <protection/>
    </xf>
    <xf numFmtId="4" fontId="29" fillId="0" borderId="11" xfId="76" applyNumberFormat="1" applyFont="1" applyBorder="1" applyAlignment="1">
      <alignment horizontal="right"/>
      <protection/>
    </xf>
    <xf numFmtId="4" fontId="34" fillId="0" borderId="11" xfId="76" applyNumberFormat="1" applyFont="1" applyBorder="1" applyAlignment="1">
      <alignment horizontal="right"/>
      <protection/>
    </xf>
    <xf numFmtId="4" fontId="29" fillId="0" borderId="11" xfId="72" applyNumberFormat="1" applyFont="1" applyFill="1" applyBorder="1" applyAlignment="1">
      <alignment horizontal="center" vertical="center"/>
      <protection/>
    </xf>
    <xf numFmtId="0" fontId="23" fillId="0" borderId="24" xfId="76" applyFont="1" applyFill="1" applyBorder="1">
      <alignment/>
      <protection/>
    </xf>
    <xf numFmtId="3" fontId="35" fillId="0" borderId="0" xfId="0" applyNumberFormat="1" applyFont="1" applyAlignment="1">
      <alignment vertical="center"/>
    </xf>
    <xf numFmtId="0" fontId="26" fillId="0" borderId="0" xfId="0" applyFont="1" applyBorder="1" applyAlignment="1">
      <alignment/>
    </xf>
    <xf numFmtId="0" fontId="36" fillId="0" borderId="0" xfId="0" applyFont="1" applyBorder="1" applyAlignment="1">
      <alignment/>
    </xf>
    <xf numFmtId="9" fontId="35" fillId="0" borderId="0" xfId="79" applyFont="1" applyAlignment="1">
      <alignment vertical="center"/>
    </xf>
    <xf numFmtId="0" fontId="26" fillId="0" borderId="27" xfId="0" applyFont="1" applyBorder="1" applyAlignment="1">
      <alignment/>
    </xf>
    <xf numFmtId="0" fontId="35" fillId="1" borderId="28" xfId="0" applyFont="1" applyFill="1" applyBorder="1" applyAlignment="1">
      <alignment vertical="center"/>
    </xf>
    <xf numFmtId="0" fontId="35" fillId="1" borderId="28" xfId="0" applyFont="1" applyFill="1" applyBorder="1" applyAlignment="1">
      <alignment horizontal="center"/>
    </xf>
    <xf numFmtId="4" fontId="27" fillId="17" borderId="10" xfId="0" applyNumberFormat="1" applyFont="1" applyFill="1" applyBorder="1" applyAlignment="1">
      <alignment horizontal="right"/>
    </xf>
    <xf numFmtId="4" fontId="26" fillId="17" borderId="11" xfId="0" applyNumberFormat="1" applyFont="1" applyFill="1" applyBorder="1" applyAlignment="1">
      <alignment horizontal="right" vertical="top"/>
    </xf>
    <xf numFmtId="4" fontId="26" fillId="17" borderId="26" xfId="0" applyNumberFormat="1" applyFont="1" applyFill="1" applyBorder="1" applyAlignment="1">
      <alignment horizontal="right"/>
    </xf>
    <xf numFmtId="4" fontId="26" fillId="17" borderId="26" xfId="0" applyNumberFormat="1" applyFont="1" applyFill="1" applyBorder="1" applyAlignment="1">
      <alignment horizontal="right" vertical="top"/>
    </xf>
    <xf numFmtId="4" fontId="26" fillId="0" borderId="26" xfId="0" applyNumberFormat="1" applyFont="1" applyBorder="1" applyAlignment="1">
      <alignment horizontal="right" vertical="top"/>
    </xf>
    <xf numFmtId="4" fontId="26" fillId="0" borderId="16" xfId="0" applyNumberFormat="1" applyFont="1" applyBorder="1" applyAlignment="1">
      <alignment horizontal="right" vertical="top"/>
    </xf>
    <xf numFmtId="4" fontId="27" fillId="17" borderId="11" xfId="0" applyNumberFormat="1" applyFont="1" applyFill="1" applyBorder="1" applyAlignment="1">
      <alignment horizontal="right" vertical="center"/>
    </xf>
    <xf numFmtId="4" fontId="27" fillId="17" borderId="10" xfId="0" applyNumberFormat="1" applyFont="1" applyFill="1" applyBorder="1" applyAlignment="1">
      <alignment horizontal="right" vertical="center"/>
    </xf>
    <xf numFmtId="0" fontId="35" fillId="1" borderId="10" xfId="0" applyFont="1" applyFill="1" applyBorder="1" applyAlignment="1">
      <alignment vertical="center"/>
    </xf>
    <xf numFmtId="4" fontId="38" fillId="1" borderId="10" xfId="0" applyNumberFormat="1" applyFont="1" applyFill="1" applyBorder="1" applyAlignment="1">
      <alignment horizontal="right"/>
    </xf>
    <xf numFmtId="0" fontId="35" fillId="1" borderId="29" xfId="0" applyFont="1" applyFill="1" applyBorder="1" applyAlignment="1">
      <alignment vertical="center"/>
    </xf>
    <xf numFmtId="4" fontId="35" fillId="1" borderId="26" xfId="0" applyNumberFormat="1" applyFont="1" applyFill="1" applyBorder="1" applyAlignment="1">
      <alignment horizontal="right" vertical="top"/>
    </xf>
    <xf numFmtId="0" fontId="35" fillId="1" borderId="26" xfId="0" applyFont="1" applyFill="1" applyBorder="1" applyAlignment="1">
      <alignment vertical="center"/>
    </xf>
    <xf numFmtId="0" fontId="35" fillId="1" borderId="28" xfId="0" applyFont="1" applyFill="1" applyBorder="1" applyAlignment="1">
      <alignment horizontal="center" vertical="center"/>
    </xf>
    <xf numFmtId="4" fontId="35" fillId="1" borderId="28" xfId="0" applyNumberFormat="1" applyFont="1" applyFill="1" applyBorder="1" applyAlignment="1">
      <alignment horizontal="right" vertical="center"/>
    </xf>
    <xf numFmtId="4" fontId="35" fillId="1" borderId="28" xfId="0" applyNumberFormat="1" applyFont="1" applyFill="1" applyBorder="1" applyAlignment="1">
      <alignment horizontal="right"/>
    </xf>
    <xf numFmtId="0" fontId="24" fillId="0" borderId="0" xfId="75" applyFont="1" applyBorder="1" applyAlignment="1">
      <alignment vertical="center"/>
      <protection/>
    </xf>
    <xf numFmtId="4" fontId="24" fillId="0" borderId="0" xfId="75" applyNumberFormat="1" applyFont="1" applyBorder="1" applyAlignment="1">
      <alignment vertical="center"/>
      <protection/>
    </xf>
    <xf numFmtId="4" fontId="39" fillId="0" borderId="26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center"/>
    </xf>
    <xf numFmtId="4" fontId="38" fillId="1" borderId="28" xfId="0" applyNumberFormat="1" applyFont="1" applyFill="1" applyBorder="1" applyAlignment="1">
      <alignment horizontal="right" vertical="center"/>
    </xf>
    <xf numFmtId="3" fontId="23" fillId="0" borderId="15" xfId="76" applyNumberFormat="1" applyFont="1" applyFill="1" applyBorder="1">
      <alignment/>
      <protection/>
    </xf>
    <xf numFmtId="0" fontId="23" fillId="0" borderId="24" xfId="0" applyFont="1" applyBorder="1" applyAlignment="1">
      <alignment/>
    </xf>
    <xf numFmtId="4" fontId="22" fillId="1" borderId="26" xfId="75" applyNumberFormat="1" applyFont="1" applyFill="1" applyBorder="1" applyAlignment="1">
      <alignment horizontal="right" vertical="center"/>
      <protection/>
    </xf>
    <xf numFmtId="0" fontId="23" fillId="0" borderId="24" xfId="76" applyFont="1" applyFill="1" applyBorder="1" quotePrefix="1">
      <alignment/>
      <protection/>
    </xf>
    <xf numFmtId="4" fontId="23" fillId="0" borderId="17" xfId="76" applyNumberFormat="1" applyFont="1" applyBorder="1" applyAlignment="1">
      <alignment horizontal="right"/>
      <protection/>
    </xf>
    <xf numFmtId="4" fontId="23" fillId="0" borderId="17" xfId="58" applyNumberFormat="1" applyFont="1" applyBorder="1" applyAlignment="1">
      <alignment horizontal="right"/>
    </xf>
    <xf numFmtId="4" fontId="29" fillId="0" borderId="17" xfId="76" applyNumberFormat="1" applyFont="1" applyBorder="1" applyAlignment="1">
      <alignment horizontal="right"/>
      <protection/>
    </xf>
    <xf numFmtId="0" fontId="0" fillId="0" borderId="26" xfId="0" applyFont="1" applyBorder="1" applyAlignment="1">
      <alignment vertical="center"/>
    </xf>
    <xf numFmtId="4" fontId="25" fillId="0" borderId="11" xfId="58" applyNumberFormat="1" applyFont="1" applyFill="1" applyBorder="1" applyAlignment="1">
      <alignment vertical="center"/>
    </xf>
    <xf numFmtId="4" fontId="25" fillId="17" borderId="17" xfId="0" applyNumberFormat="1" applyFont="1" applyFill="1" applyBorder="1" applyAlignment="1">
      <alignment horizontal="right"/>
    </xf>
    <xf numFmtId="4" fontId="27" fillId="0" borderId="26" xfId="0" applyNumberFormat="1" applyFont="1" applyBorder="1" applyAlignment="1">
      <alignment horizontal="right" vertical="top"/>
    </xf>
    <xf numFmtId="4" fontId="24" fillId="0" borderId="0" xfId="0" applyNumberFormat="1" applyFont="1" applyAlignment="1">
      <alignment/>
    </xf>
    <xf numFmtId="49" fontId="23" fillId="0" borderId="11" xfId="76" applyNumberFormat="1" applyFont="1" applyBorder="1" applyAlignment="1">
      <alignment horizontal="left" vertical="top"/>
      <protection/>
    </xf>
    <xf numFmtId="0" fontId="23" fillId="0" borderId="16" xfId="76" applyFont="1" applyFill="1" applyBorder="1" applyAlignment="1">
      <alignment horizontal="left" vertical="top"/>
      <protection/>
    </xf>
    <xf numFmtId="4" fontId="23" fillId="0" borderId="16" xfId="72" applyNumberFormat="1" applyFont="1" applyFill="1" applyBorder="1" applyAlignment="1">
      <alignment horizontal="right" vertical="center"/>
      <protection/>
    </xf>
    <xf numFmtId="4" fontId="23" fillId="0" borderId="16" xfId="72" applyNumberFormat="1" applyFont="1" applyFill="1" applyBorder="1" applyAlignment="1">
      <alignment horizontal="left" vertical="center"/>
      <protection/>
    </xf>
    <xf numFmtId="0" fontId="40" fillId="0" borderId="11" xfId="76" applyFont="1" applyBorder="1" applyAlignment="1" quotePrefix="1">
      <alignment vertical="top"/>
      <protection/>
    </xf>
    <xf numFmtId="0" fontId="40" fillId="0" borderId="11" xfId="76" applyFont="1" applyBorder="1" applyAlignment="1">
      <alignment vertical="top"/>
      <protection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23" fillId="0" borderId="10" xfId="76" applyFont="1" applyFill="1" applyBorder="1">
      <alignment/>
      <protection/>
    </xf>
    <xf numFmtId="38" fontId="23" fillId="0" borderId="11" xfId="76" applyNumberFormat="1" applyFont="1" applyBorder="1" applyAlignment="1">
      <alignment horizontal="left"/>
      <protection/>
    </xf>
    <xf numFmtId="38" fontId="23" fillId="0" borderId="11" xfId="76" applyNumberFormat="1" applyFont="1" applyBorder="1" applyAlignment="1">
      <alignment vertical="top" wrapText="1"/>
      <protection/>
    </xf>
    <xf numFmtId="0" fontId="23" fillId="0" borderId="16" xfId="76" applyFont="1" applyBorder="1" applyAlignment="1">
      <alignment/>
      <protection/>
    </xf>
    <xf numFmtId="0" fontId="23" fillId="0" borderId="10" xfId="76" applyFont="1" applyBorder="1" applyAlignment="1">
      <alignment horizontal="center"/>
      <protection/>
    </xf>
    <xf numFmtId="0" fontId="41" fillId="0" borderId="11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4" xfId="0" applyFont="1" applyBorder="1" applyAlignment="1">
      <alignment/>
    </xf>
    <xf numFmtId="49" fontId="40" fillId="0" borderId="11" xfId="76" applyNumberFormat="1" applyFont="1" applyBorder="1" applyAlignment="1">
      <alignment horizontal="left" vertical="top"/>
      <protection/>
    </xf>
    <xf numFmtId="49" fontId="40" fillId="0" borderId="26" xfId="76" applyNumberFormat="1" applyFont="1" applyBorder="1" applyAlignment="1">
      <alignment horizontal="left" vertical="top"/>
      <protection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25" xfId="76" applyFont="1" applyBorder="1">
      <alignment/>
      <protection/>
    </xf>
    <xf numFmtId="14" fontId="41" fillId="0" borderId="0" xfId="0" applyNumberFormat="1" applyFont="1" applyAlignment="1">
      <alignment horizontal="left"/>
    </xf>
    <xf numFmtId="4" fontId="22" fillId="1" borderId="30" xfId="75" applyNumberFormat="1" applyFont="1" applyFill="1" applyBorder="1" applyAlignment="1" quotePrefix="1">
      <alignment vertical="center"/>
      <protection/>
    </xf>
    <xf numFmtId="4" fontId="0" fillId="0" borderId="0" xfId="0" applyNumberFormat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5" fillId="1" borderId="10" xfId="0" applyFont="1" applyFill="1" applyBorder="1" applyAlignment="1">
      <alignment horizontal="center" vertical="center"/>
    </xf>
    <xf numFmtId="0" fontId="35" fillId="1" borderId="26" xfId="0" applyFont="1" applyFill="1" applyBorder="1" applyAlignment="1">
      <alignment horizontal="center" vertical="center"/>
    </xf>
    <xf numFmtId="0" fontId="35" fillId="1" borderId="31" xfId="0" applyFont="1" applyFill="1" applyBorder="1" applyAlignment="1">
      <alignment horizontal="center" vertical="center" wrapText="1"/>
    </xf>
    <xf numFmtId="0" fontId="35" fillId="1" borderId="32" xfId="0" applyFont="1" applyFill="1" applyBorder="1" applyAlignment="1">
      <alignment horizontal="center" vertical="center" wrapText="1"/>
    </xf>
    <xf numFmtId="0" fontId="35" fillId="1" borderId="33" xfId="0" applyFont="1" applyFill="1" applyBorder="1" applyAlignment="1">
      <alignment horizontal="center" vertical="center" wrapText="1"/>
    </xf>
    <xf numFmtId="0" fontId="35" fillId="1" borderId="34" xfId="0" applyFont="1" applyFill="1" applyBorder="1" applyAlignment="1">
      <alignment horizontal="center" vertical="center" wrapText="1"/>
    </xf>
    <xf numFmtId="0" fontId="35" fillId="1" borderId="35" xfId="0" applyFont="1" applyFill="1" applyBorder="1" applyAlignment="1">
      <alignment horizontal="center"/>
    </xf>
    <xf numFmtId="0" fontId="35" fillId="1" borderId="36" xfId="0" applyFont="1" applyFill="1" applyBorder="1" applyAlignment="1">
      <alignment horizontal="center"/>
    </xf>
    <xf numFmtId="0" fontId="35" fillId="1" borderId="37" xfId="0" applyFont="1" applyFill="1" applyBorder="1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4" fontId="26" fillId="17" borderId="10" xfId="0" applyNumberFormat="1" applyFont="1" applyFill="1" applyBorder="1" applyAlignment="1">
      <alignment horizontal="right" vertical="center"/>
    </xf>
    <xf numFmtId="4" fontId="26" fillId="17" borderId="26" xfId="0" applyNumberFormat="1" applyFont="1" applyFill="1" applyBorder="1" applyAlignment="1">
      <alignment horizontal="right" vertical="center"/>
    </xf>
    <xf numFmtId="0" fontId="35" fillId="17" borderId="10" xfId="0" applyFont="1" applyFill="1" applyBorder="1" applyAlignment="1">
      <alignment horizontal="left" vertical="center" wrapText="1"/>
    </xf>
    <xf numFmtId="0" fontId="35" fillId="17" borderId="26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4" fontId="26" fillId="17" borderId="11" xfId="0" applyNumberFormat="1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left" wrapText="1"/>
    </xf>
    <xf numFmtId="4" fontId="35" fillId="1" borderId="10" xfId="0" applyNumberFormat="1" applyFont="1" applyFill="1" applyBorder="1" applyAlignment="1">
      <alignment horizontal="right" vertical="center"/>
    </xf>
    <xf numFmtId="4" fontId="35" fillId="1" borderId="26" xfId="0" applyNumberFormat="1" applyFont="1" applyFill="1" applyBorder="1" applyAlignment="1">
      <alignment horizontal="right" vertical="center"/>
    </xf>
    <xf numFmtId="4" fontId="26" fillId="17" borderId="10" xfId="0" applyNumberFormat="1" applyFont="1" applyFill="1" applyBorder="1" applyAlignment="1">
      <alignment horizontal="center" vertical="center"/>
    </xf>
    <xf numFmtId="4" fontId="26" fillId="17" borderId="26" xfId="0" applyNumberFormat="1" applyFont="1" applyFill="1" applyBorder="1" applyAlignment="1">
      <alignment horizontal="center" vertical="center"/>
    </xf>
    <xf numFmtId="4" fontId="22" fillId="1" borderId="14" xfId="75" applyNumberFormat="1" applyFont="1" applyFill="1" applyBorder="1" applyAlignment="1" quotePrefix="1">
      <alignment horizontal="right" vertical="center"/>
      <protection/>
    </xf>
    <xf numFmtId="4" fontId="22" fillId="1" borderId="12" xfId="75" applyNumberFormat="1" applyFont="1" applyFill="1" applyBorder="1" applyAlignment="1" quotePrefix="1">
      <alignment horizontal="right" vertical="center"/>
      <protection/>
    </xf>
    <xf numFmtId="4" fontId="22" fillId="1" borderId="14" xfId="75" applyNumberFormat="1" applyFont="1" applyFill="1" applyBorder="1" applyAlignment="1" quotePrefix="1">
      <alignment horizontal="center" vertical="center"/>
      <protection/>
    </xf>
    <xf numFmtId="4" fontId="22" fillId="1" borderId="12" xfId="75" applyNumberFormat="1" applyFont="1" applyFill="1" applyBorder="1" applyAlignment="1" quotePrefix="1">
      <alignment horizontal="center" vertical="center"/>
      <protection/>
    </xf>
    <xf numFmtId="4" fontId="22" fillId="1" borderId="26" xfId="75" applyNumberFormat="1" applyFont="1" applyFill="1" applyBorder="1" applyAlignment="1" quotePrefix="1">
      <alignment horizontal="center" vertical="center"/>
      <protection/>
    </xf>
    <xf numFmtId="4" fontId="22" fillId="1" borderId="14" xfId="75" applyNumberFormat="1" applyFont="1" applyFill="1" applyBorder="1" applyAlignment="1" quotePrefix="1">
      <alignment vertical="center"/>
      <protection/>
    </xf>
    <xf numFmtId="4" fontId="22" fillId="1" borderId="26" xfId="75" applyNumberFormat="1" applyFont="1" applyFill="1" applyBorder="1" applyAlignment="1" quotePrefix="1">
      <alignment vertical="center"/>
      <protection/>
    </xf>
    <xf numFmtId="4" fontId="22" fillId="1" borderId="12" xfId="75" applyNumberFormat="1" applyFont="1" applyFill="1" applyBorder="1" applyAlignment="1" quotePrefix="1">
      <alignment vertical="center"/>
      <protection/>
    </xf>
    <xf numFmtId="0" fontId="22" fillId="1" borderId="14" xfId="75" applyFont="1" applyFill="1" applyBorder="1" applyAlignment="1">
      <alignment horizontal="center" vertical="center"/>
      <protection/>
    </xf>
    <xf numFmtId="0" fontId="22" fillId="1" borderId="26" xfId="75" applyFont="1" applyFill="1" applyBorder="1" applyAlignment="1">
      <alignment horizontal="center" vertical="center"/>
      <protection/>
    </xf>
    <xf numFmtId="4" fontId="22" fillId="1" borderId="26" xfId="75" applyNumberFormat="1" applyFont="1" applyFill="1" applyBorder="1" applyAlignment="1" quotePrefix="1">
      <alignment horizontal="right" vertical="center"/>
      <protection/>
    </xf>
    <xf numFmtId="0" fontId="22" fillId="1" borderId="38" xfId="75" applyFont="1" applyFill="1" applyBorder="1" applyAlignment="1">
      <alignment horizontal="left" vertical="center"/>
      <protection/>
    </xf>
    <xf numFmtId="0" fontId="22" fillId="1" borderId="14" xfId="75" applyFont="1" applyFill="1" applyBorder="1" applyAlignment="1">
      <alignment horizontal="left" vertical="center"/>
      <protection/>
    </xf>
    <xf numFmtId="0" fontId="22" fillId="1" borderId="12" xfId="75" applyFont="1" applyFill="1" applyBorder="1" applyAlignment="1" applyProtection="1">
      <alignment horizontal="center" vertical="center"/>
      <protection locked="0"/>
    </xf>
    <xf numFmtId="49" fontId="22" fillId="0" borderId="27" xfId="0" applyNumberFormat="1" applyFont="1" applyBorder="1" applyAlignment="1">
      <alignment horizontal="center"/>
    </xf>
    <xf numFmtId="49" fontId="22" fillId="0" borderId="27" xfId="0" applyNumberFormat="1" applyFont="1" applyBorder="1" applyAlignment="1" quotePrefix="1">
      <alignment horizontal="center"/>
    </xf>
    <xf numFmtId="0" fontId="22" fillId="1" borderId="10" xfId="75" applyFont="1" applyFill="1" applyBorder="1" applyAlignment="1" applyProtection="1">
      <alignment horizontal="center" vertical="center" wrapText="1"/>
      <protection locked="0"/>
    </xf>
    <xf numFmtId="0" fontId="22" fillId="1" borderId="11" xfId="75" applyFont="1" applyFill="1" applyBorder="1" applyAlignment="1" applyProtection="1">
      <alignment horizontal="center" vertical="center" wrapText="1"/>
      <protection locked="0"/>
    </xf>
    <xf numFmtId="0" fontId="22" fillId="1" borderId="12" xfId="75" applyFont="1" applyFill="1" applyBorder="1" applyAlignment="1" applyProtection="1">
      <alignment horizontal="center" vertical="center" wrapText="1"/>
      <protection locked="0"/>
    </xf>
    <xf numFmtId="0" fontId="22" fillId="1" borderId="10" xfId="75" applyFont="1" applyFill="1" applyBorder="1" applyAlignment="1" applyProtection="1">
      <alignment horizontal="center" vertical="center"/>
      <protection locked="0"/>
    </xf>
    <xf numFmtId="0" fontId="22" fillId="1" borderId="11" xfId="75" applyFont="1" applyFill="1" applyBorder="1" applyAlignment="1" applyProtection="1">
      <alignment horizontal="center" vertical="center"/>
      <protection locked="0"/>
    </xf>
    <xf numFmtId="0" fontId="22" fillId="1" borderId="39" xfId="75" applyFont="1" applyFill="1" applyBorder="1" applyAlignment="1" applyProtection="1">
      <alignment horizontal="center" vertical="center"/>
      <protection locked="0"/>
    </xf>
    <xf numFmtId="0" fontId="22" fillId="1" borderId="13" xfId="75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/>
    </xf>
    <xf numFmtId="0" fontId="41" fillId="0" borderId="26" xfId="0" applyFont="1" applyBorder="1" applyAlignment="1">
      <alignment horizontal="right" vertical="center"/>
    </xf>
    <xf numFmtId="0" fontId="22" fillId="1" borderId="40" xfId="75" applyFont="1" applyFill="1" applyBorder="1" applyAlignment="1">
      <alignment horizontal="left" vertical="center"/>
      <protection/>
    </xf>
    <xf numFmtId="0" fontId="22" fillId="1" borderId="41" xfId="75" applyFont="1" applyFill="1" applyBorder="1" applyAlignment="1">
      <alignment horizontal="left" vertical="center"/>
      <protection/>
    </xf>
    <xf numFmtId="0" fontId="22" fillId="1" borderId="42" xfId="75" applyFont="1" applyFill="1" applyBorder="1" applyAlignment="1">
      <alignment horizontal="left" vertical="center"/>
      <protection/>
    </xf>
    <xf numFmtId="0" fontId="22" fillId="1" borderId="43" xfId="75" applyFont="1" applyFill="1" applyBorder="1" applyAlignment="1">
      <alignment horizontal="left" vertical="center"/>
      <protection/>
    </xf>
  </cellXfs>
  <cellStyles count="74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Dziesiętny 3" xfId="57"/>
    <cellStyle name="Dziesiętny 4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_laroux" xfId="67"/>
    <cellStyle name="normální_laroux" xfId="68"/>
    <cellStyle name="Normalny 2" xfId="69"/>
    <cellStyle name="Normalny 2 4" xfId="70"/>
    <cellStyle name="Normalny 3" xfId="71"/>
    <cellStyle name="Normalny 4" xfId="72"/>
    <cellStyle name="Normalny 7" xfId="73"/>
    <cellStyle name="Normalny_krnela korekta" xfId="74"/>
    <cellStyle name="Normalny_marzec" xfId="75"/>
    <cellStyle name="Normalny_WPI poprawiane2008-2010 do 17.07 oddane skabonce 29.08.08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23</xdr:row>
      <xdr:rowOff>19050</xdr:rowOff>
    </xdr:from>
    <xdr:to>
      <xdr:col>5</xdr:col>
      <xdr:colOff>790575</xdr:colOff>
      <xdr:row>23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496050" y="45910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23</xdr:row>
      <xdr:rowOff>19050</xdr:rowOff>
    </xdr:from>
    <xdr:to>
      <xdr:col>11</xdr:col>
      <xdr:colOff>0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763250" y="4591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BreakPreview" zoomScale="130" zoomScaleSheetLayoutView="130" zoomScalePageLayoutView="0" workbookViewId="0" topLeftCell="A1">
      <selection activeCell="B35" sqref="B35:C36"/>
    </sheetView>
  </sheetViews>
  <sheetFormatPr defaultColWidth="9.140625" defaultRowHeight="12.75"/>
  <cols>
    <col min="1" max="1" width="42.00390625" style="0" customWidth="1"/>
    <col min="2" max="2" width="14.57421875" style="0" customWidth="1"/>
    <col min="3" max="3" width="13.7109375" style="0" customWidth="1"/>
    <col min="4" max="4" width="11.421875" style="0" customWidth="1"/>
    <col min="5" max="5" width="13.140625" style="0" bestFit="1" customWidth="1"/>
    <col min="6" max="6" width="12.140625" style="0" customWidth="1"/>
    <col min="7" max="7" width="12.421875" style="0" customWidth="1"/>
    <col min="8" max="9" width="12.57421875" style="0" customWidth="1"/>
    <col min="10" max="11" width="12.28125" style="0" bestFit="1" customWidth="1"/>
    <col min="12" max="12" width="12.00390625" style="0" customWidth="1"/>
    <col min="13" max="13" width="14.140625" style="0" customWidth="1"/>
  </cols>
  <sheetData>
    <row r="1" ht="12.75">
      <c r="L1" s="141" t="s">
        <v>191</v>
      </c>
    </row>
    <row r="2" ht="12.75">
      <c r="L2" s="141" t="s">
        <v>194</v>
      </c>
    </row>
    <row r="3" ht="12.75">
      <c r="L3" s="141" t="s">
        <v>192</v>
      </c>
    </row>
    <row r="4" spans="1:13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3" t="s">
        <v>144</v>
      </c>
      <c r="L4" s="144" t="s">
        <v>193</v>
      </c>
      <c r="M4" s="142"/>
    </row>
    <row r="5" spans="1:13" ht="15.75">
      <c r="A5" s="205" t="s">
        <v>145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>
      <c r="A6" s="205" t="s">
        <v>146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13" ht="12.75">
      <c r="A7" s="206" t="s">
        <v>147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2.7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3.5" thickBo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3.5" thickBot="1">
      <c r="A10" s="207" t="s">
        <v>148</v>
      </c>
      <c r="B10" s="209" t="s">
        <v>149</v>
      </c>
      <c r="C10" s="210"/>
      <c r="D10" s="209" t="s">
        <v>150</v>
      </c>
      <c r="E10" s="210"/>
      <c r="F10" s="213" t="s">
        <v>151</v>
      </c>
      <c r="G10" s="214"/>
      <c r="H10" s="214"/>
      <c r="I10" s="214"/>
      <c r="J10" s="214"/>
      <c r="K10" s="215"/>
      <c r="L10" s="209" t="s">
        <v>152</v>
      </c>
      <c r="M10" s="210"/>
    </row>
    <row r="11" spans="1:13" ht="13.5" thickBot="1">
      <c r="A11" s="208"/>
      <c r="B11" s="211"/>
      <c r="C11" s="212"/>
      <c r="D11" s="211"/>
      <c r="E11" s="212"/>
      <c r="F11" s="213">
        <v>2010</v>
      </c>
      <c r="G11" s="215"/>
      <c r="H11" s="213">
        <v>2011</v>
      </c>
      <c r="I11" s="215"/>
      <c r="J11" s="213">
        <v>2012</v>
      </c>
      <c r="K11" s="215"/>
      <c r="L11" s="211"/>
      <c r="M11" s="212"/>
    </row>
    <row r="12" spans="1:13" ht="13.5" thickBot="1">
      <c r="A12" s="146"/>
      <c r="B12" s="147" t="s">
        <v>153</v>
      </c>
      <c r="C12" s="147" t="s">
        <v>12</v>
      </c>
      <c r="D12" s="147" t="s">
        <v>153</v>
      </c>
      <c r="E12" s="147" t="s">
        <v>12</v>
      </c>
      <c r="F12" s="147" t="s">
        <v>153</v>
      </c>
      <c r="G12" s="147" t="s">
        <v>12</v>
      </c>
      <c r="H12" s="147" t="s">
        <v>153</v>
      </c>
      <c r="I12" s="147" t="s">
        <v>12</v>
      </c>
      <c r="J12" s="147" t="s">
        <v>153</v>
      </c>
      <c r="K12" s="147" t="s">
        <v>12</v>
      </c>
      <c r="L12" s="147" t="s">
        <v>153</v>
      </c>
      <c r="M12" s="147" t="s">
        <v>12</v>
      </c>
    </row>
    <row r="13" spans="1:13" ht="18" customHeight="1">
      <c r="A13" s="216" t="s">
        <v>154</v>
      </c>
      <c r="B13" s="218">
        <f>'zmiany na maj'!D40</f>
        <v>28257906</v>
      </c>
      <c r="C13" s="218">
        <f>'zmiany na maj'!E40</f>
        <v>20972006.03</v>
      </c>
      <c r="D13" s="218">
        <f>'zmiany na maj'!F40</f>
        <v>133589</v>
      </c>
      <c r="E13" s="218">
        <f>'zmiany na maj'!G40</f>
        <v>303306.03</v>
      </c>
      <c r="F13" s="148">
        <f>'zmiany na maj'!H40</f>
        <v>1165189.93</v>
      </c>
      <c r="G13" s="148">
        <f>'zmiany na maj'!I28</f>
        <v>850000</v>
      </c>
      <c r="H13" s="148">
        <f>'zmiany na maj'!J40</f>
        <v>12700000</v>
      </c>
      <c r="I13" s="148">
        <f>'zmiany na maj'!K28</f>
        <v>10000000</v>
      </c>
      <c r="J13" s="148">
        <f>'zmiany na maj'!L40</f>
        <v>14535617</v>
      </c>
      <c r="K13" s="148">
        <f>'zmiany na maj'!M28</f>
        <v>10000000</v>
      </c>
      <c r="L13" s="218">
        <f>'zmiany na maj'!N11</f>
        <v>20000</v>
      </c>
      <c r="M13" s="218"/>
    </row>
    <row r="14" spans="1:13" ht="18" customHeight="1" thickBot="1">
      <c r="A14" s="217"/>
      <c r="B14" s="219"/>
      <c r="C14" s="219"/>
      <c r="D14" s="219"/>
      <c r="E14" s="219"/>
      <c r="F14" s="166"/>
      <c r="G14" s="179">
        <f>'zmiany na maj'!I41</f>
        <v>115189.93</v>
      </c>
      <c r="H14" s="149"/>
      <c r="I14" s="149"/>
      <c r="J14" s="149"/>
      <c r="K14" s="149"/>
      <c r="L14" s="219"/>
      <c r="M14" s="219"/>
    </row>
    <row r="15" spans="1:13" ht="18" customHeight="1">
      <c r="A15" s="220" t="s">
        <v>155</v>
      </c>
      <c r="B15" s="218">
        <f>'zmiany na maj'!D72</f>
        <v>0</v>
      </c>
      <c r="C15" s="218">
        <f>'zmiany na maj'!E54+'zmiany na maj'!E59</f>
        <v>1620240</v>
      </c>
      <c r="D15" s="218"/>
      <c r="E15" s="218">
        <f>'zmiany na maj'!G54+'zmiany na maj'!G59+'zmiany na maj'!G64</f>
        <v>2095840</v>
      </c>
      <c r="F15" s="148">
        <f>'zmiany na maj'!H59</f>
        <v>431600</v>
      </c>
      <c r="G15" s="148">
        <f>'zmiany na maj'!I72</f>
        <v>280492</v>
      </c>
      <c r="H15" s="148">
        <f>'zmiany na maj'!J72</f>
        <v>324492</v>
      </c>
      <c r="I15" s="148"/>
      <c r="J15" s="148"/>
      <c r="K15" s="148"/>
      <c r="L15" s="218"/>
      <c r="M15" s="218"/>
    </row>
    <row r="16" spans="1:13" ht="18" customHeight="1" thickBot="1">
      <c r="A16" s="221"/>
      <c r="B16" s="219"/>
      <c r="C16" s="219"/>
      <c r="D16" s="219"/>
      <c r="E16" s="219"/>
      <c r="F16" s="150"/>
      <c r="G16" s="150"/>
      <c r="H16" s="151"/>
      <c r="I16" s="151"/>
      <c r="J16" s="151"/>
      <c r="K16" s="151"/>
      <c r="L16" s="219"/>
      <c r="M16" s="219"/>
    </row>
    <row r="17" spans="1:13" ht="18" customHeight="1">
      <c r="A17" s="220" t="s">
        <v>156</v>
      </c>
      <c r="B17" s="218">
        <f>'zmiany na maj'!D116</f>
        <v>4390173</v>
      </c>
      <c r="C17" s="218">
        <f>'zmiany na maj'!E133</f>
        <v>2830173</v>
      </c>
      <c r="D17" s="218">
        <f>'zmiany na maj'!F133</f>
        <v>50173</v>
      </c>
      <c r="E17" s="218">
        <f>'zmiany na maj'!G133</f>
        <v>71990</v>
      </c>
      <c r="F17" s="148">
        <f>'zmiany na maj'!H131</f>
        <v>480000.87</v>
      </c>
      <c r="G17" s="148">
        <f>'zmiany na maj'!I131</f>
        <v>280000</v>
      </c>
      <c r="H17" s="148">
        <f>'zmiany na maj'!J131</f>
        <v>600816.13</v>
      </c>
      <c r="I17" s="148">
        <f>'zmiany na maj'!K131</f>
        <v>0</v>
      </c>
      <c r="J17" s="148"/>
      <c r="K17" s="148">
        <f>'zmiany na maj'!M131</f>
        <v>375000</v>
      </c>
      <c r="L17" s="218"/>
      <c r="M17" s="218"/>
    </row>
    <row r="18" spans="1:13" ht="18" customHeight="1" thickBot="1">
      <c r="A18" s="221"/>
      <c r="B18" s="219"/>
      <c r="C18" s="219"/>
      <c r="D18" s="219"/>
      <c r="E18" s="219"/>
      <c r="F18" s="166"/>
      <c r="G18" s="166"/>
      <c r="H18" s="152">
        <f>'zmiany na maj'!J117</f>
        <v>3281000</v>
      </c>
      <c r="I18" s="153"/>
      <c r="J18" s="153"/>
      <c r="K18" s="153">
        <f>'zmiany na maj'!M99</f>
        <v>2125000</v>
      </c>
      <c r="L18" s="219"/>
      <c r="M18" s="219"/>
    </row>
    <row r="19" spans="1:13" ht="18" customHeight="1">
      <c r="A19" s="220" t="s">
        <v>162</v>
      </c>
      <c r="B19" s="218">
        <f>'zmiany na maj'!D154</f>
        <v>300000</v>
      </c>
      <c r="C19" s="218">
        <f>'zmiany na maj'!E154</f>
        <v>0</v>
      </c>
      <c r="D19" s="218">
        <f>'zmiany na maj'!F154</f>
        <v>0</v>
      </c>
      <c r="E19" s="218">
        <f>'zmiany na maj'!G154</f>
        <v>891666</v>
      </c>
      <c r="F19" s="148">
        <f>'zmiany na maj'!H154</f>
        <v>0</v>
      </c>
      <c r="G19" s="148">
        <f>'zmiany na maj'!I154</f>
        <v>0</v>
      </c>
      <c r="H19" s="148">
        <f>'zmiany na maj'!J154</f>
        <v>300000</v>
      </c>
      <c r="I19" s="148">
        <f>'zmiany na maj'!K154</f>
        <v>0</v>
      </c>
      <c r="J19" s="148">
        <f>'zmiany na maj'!L154</f>
        <v>891666</v>
      </c>
      <c r="K19" s="148"/>
      <c r="L19" s="218">
        <f>'zmiany na maj'!N154</f>
        <v>0</v>
      </c>
      <c r="M19" s="218">
        <f>'zmiany na maj'!O154</f>
        <v>0</v>
      </c>
    </row>
    <row r="20" spans="1:13" ht="18" customHeight="1" thickBot="1">
      <c r="A20" s="225"/>
      <c r="B20" s="219"/>
      <c r="C20" s="219"/>
      <c r="D20" s="219"/>
      <c r="E20" s="219"/>
      <c r="F20" s="166"/>
      <c r="G20" s="166"/>
      <c r="H20" s="152">
        <f>'zmiany na maj'!J155</f>
        <v>0</v>
      </c>
      <c r="I20" s="152">
        <f>'zmiany na maj'!K155</f>
        <v>0</v>
      </c>
      <c r="J20" s="152"/>
      <c r="K20" s="176"/>
      <c r="L20" s="219"/>
      <c r="M20" s="219"/>
    </row>
    <row r="21" spans="1:13" ht="18" customHeight="1">
      <c r="A21" s="222" t="s">
        <v>157</v>
      </c>
      <c r="B21" s="223">
        <f>SUM('zmiany na maj'!D178:D179)</f>
        <v>16000</v>
      </c>
      <c r="C21" s="223"/>
      <c r="D21" s="223"/>
      <c r="E21" s="223">
        <f>'zmiany na maj'!G168</f>
        <v>63</v>
      </c>
      <c r="F21" s="154">
        <f>'zmiany na maj'!H168</f>
        <v>16000</v>
      </c>
      <c r="G21" s="154"/>
      <c r="H21" s="155"/>
      <c r="I21" s="155"/>
      <c r="J21" s="155"/>
      <c r="K21" s="155"/>
      <c r="L21" s="218">
        <f>'zmiany na maj'!N168</f>
        <v>63</v>
      </c>
      <c r="M21" s="218">
        <f>'zmiany na maj'!O168</f>
        <v>0</v>
      </c>
    </row>
    <row r="22" spans="1:13" ht="18" customHeight="1" thickBot="1">
      <c r="A22" s="217"/>
      <c r="B22" s="219"/>
      <c r="C22" s="219"/>
      <c r="D22" s="219"/>
      <c r="E22" s="219"/>
      <c r="F22" s="154"/>
      <c r="G22" s="167"/>
      <c r="H22" s="167"/>
      <c r="I22" s="167"/>
      <c r="J22" s="167"/>
      <c r="K22" s="167"/>
      <c r="L22" s="224"/>
      <c r="M22" s="224"/>
    </row>
    <row r="23" spans="1:13" ht="18" customHeight="1">
      <c r="A23" s="216" t="s">
        <v>158</v>
      </c>
      <c r="B23" s="218">
        <f>'zmiany na maj'!D195</f>
        <v>150542.55</v>
      </c>
      <c r="C23" s="218">
        <f>'zmiany na maj'!E190</f>
        <v>14608</v>
      </c>
      <c r="D23" s="228">
        <f>'zmiany na maj'!F195</f>
        <v>14640</v>
      </c>
      <c r="E23" s="218">
        <f>'zmiany na maj'!G190+'zmiany na maj'!G195</f>
        <v>20702</v>
      </c>
      <c r="F23" s="148"/>
      <c r="G23" s="148">
        <f>'zmiany na maj'!I195</f>
        <v>3037927.63</v>
      </c>
      <c r="H23" s="148">
        <f>'zmiany na maj'!J195</f>
        <v>882.51</v>
      </c>
      <c r="I23" s="148">
        <f>'zmiany na maj'!K195</f>
        <v>13240</v>
      </c>
      <c r="J23" s="148">
        <f>'zmiany na maj'!L195</f>
        <v>97655.31000000001</v>
      </c>
      <c r="K23" s="148"/>
      <c r="L23" s="218"/>
      <c r="M23" s="218"/>
    </row>
    <row r="24" spans="1:13" ht="18" customHeight="1" thickBot="1">
      <c r="A24" s="217"/>
      <c r="B24" s="219"/>
      <c r="C24" s="219"/>
      <c r="D24" s="229"/>
      <c r="E24" s="219"/>
      <c r="F24" s="149">
        <f>'zmiany na maj'!H196</f>
        <v>3152330.1799999997</v>
      </c>
      <c r="G24" s="149"/>
      <c r="H24" s="149">
        <f>'zmiany na maj'!J196</f>
        <v>17740</v>
      </c>
      <c r="I24" s="149">
        <f>'zmiany na maj'!K196</f>
        <v>882.51</v>
      </c>
      <c r="J24" s="149">
        <f>'zmiany na maj'!L196</f>
        <v>8400.03</v>
      </c>
      <c r="K24" s="149">
        <f>'zmiany na maj'!M196</f>
        <v>82961.34000000001</v>
      </c>
      <c r="L24" s="219"/>
      <c r="M24" s="219"/>
    </row>
    <row r="25" spans="1:13" ht="17.25" customHeight="1">
      <c r="A25" s="156" t="s">
        <v>56</v>
      </c>
      <c r="B25" s="226"/>
      <c r="C25" s="226"/>
      <c r="D25" s="226"/>
      <c r="E25" s="226"/>
      <c r="F25" s="157">
        <f>F13+F15+F17+F19+F21+F23</f>
        <v>2092790.7999999998</v>
      </c>
      <c r="G25" s="157">
        <f>G13+G15+G17+G19+G21+G23</f>
        <v>4448419.63</v>
      </c>
      <c r="H25" s="157">
        <f aca="true" t="shared" si="0" ref="H25:M25">H13+H15+H17+H19+H21+H23</f>
        <v>13926190.64</v>
      </c>
      <c r="I25" s="157">
        <f t="shared" si="0"/>
        <v>10013240</v>
      </c>
      <c r="J25" s="157">
        <f t="shared" si="0"/>
        <v>15524938.31</v>
      </c>
      <c r="K25" s="157">
        <f t="shared" si="0"/>
        <v>10375000</v>
      </c>
      <c r="L25" s="226">
        <f>L13+L15+L17+L19+L21+L23</f>
        <v>20063</v>
      </c>
      <c r="M25" s="226">
        <f t="shared" si="0"/>
        <v>0</v>
      </c>
    </row>
    <row r="26" spans="1:13" ht="17.25" customHeight="1" thickBot="1">
      <c r="A26" s="158" t="s">
        <v>159</v>
      </c>
      <c r="B26" s="227"/>
      <c r="C26" s="227"/>
      <c r="D26" s="227"/>
      <c r="E26" s="227"/>
      <c r="F26" s="159">
        <f>F14+F16+F18+F20+F22+F24</f>
        <v>3152330.1799999997</v>
      </c>
      <c r="G26" s="159">
        <f>G14+G16+G18+G20+G22+G24</f>
        <v>115189.93</v>
      </c>
      <c r="H26" s="159">
        <f>H14+H16+H18+H20+H22+H24</f>
        <v>3298740</v>
      </c>
      <c r="I26" s="159">
        <f>I14+I16+I18+I20+I22+I24</f>
        <v>882.51</v>
      </c>
      <c r="J26" s="159">
        <f>J14+J16+J18+J20+J22+J24</f>
        <v>8400.03</v>
      </c>
      <c r="K26" s="159">
        <f>K14+K16+K18+K20+K22+K24</f>
        <v>2207961.34</v>
      </c>
      <c r="L26" s="227"/>
      <c r="M26" s="227"/>
    </row>
    <row r="27" spans="1:13" ht="17.25" customHeight="1">
      <c r="A27" s="156" t="s">
        <v>160</v>
      </c>
      <c r="B27" s="226">
        <f>SUM(B13:B24)</f>
        <v>33114621.55</v>
      </c>
      <c r="C27" s="226">
        <f>SUM(C13:C24)</f>
        <v>25437027.03</v>
      </c>
      <c r="D27" s="226">
        <f>SUM(D13:D24)</f>
        <v>198402</v>
      </c>
      <c r="E27" s="226">
        <f>SUM(E13:E24)</f>
        <v>3383567.0300000003</v>
      </c>
      <c r="F27" s="157">
        <f aca="true" t="shared" si="1" ref="F27:M27">F25</f>
        <v>2092790.7999999998</v>
      </c>
      <c r="G27" s="157">
        <f t="shared" si="1"/>
        <v>4448419.63</v>
      </c>
      <c r="H27" s="157">
        <f t="shared" si="1"/>
        <v>13926190.64</v>
      </c>
      <c r="I27" s="157">
        <f t="shared" si="1"/>
        <v>10013240</v>
      </c>
      <c r="J27" s="157">
        <f t="shared" si="1"/>
        <v>15524938.31</v>
      </c>
      <c r="K27" s="157">
        <f t="shared" si="1"/>
        <v>10375000</v>
      </c>
      <c r="L27" s="226">
        <f t="shared" si="1"/>
        <v>20063</v>
      </c>
      <c r="M27" s="226">
        <f t="shared" si="1"/>
        <v>0</v>
      </c>
    </row>
    <row r="28" spans="1:13" ht="17.25" customHeight="1" thickBot="1">
      <c r="A28" s="160"/>
      <c r="B28" s="227"/>
      <c r="C28" s="227"/>
      <c r="D28" s="227"/>
      <c r="E28" s="227"/>
      <c r="F28" s="159">
        <f aca="true" t="shared" si="2" ref="F28:K28">F26</f>
        <v>3152330.1799999997</v>
      </c>
      <c r="G28" s="159">
        <f t="shared" si="2"/>
        <v>115189.93</v>
      </c>
      <c r="H28" s="159">
        <f t="shared" si="2"/>
        <v>3298740</v>
      </c>
      <c r="I28" s="159">
        <f t="shared" si="2"/>
        <v>882.51</v>
      </c>
      <c r="J28" s="159">
        <f t="shared" si="2"/>
        <v>8400.03</v>
      </c>
      <c r="K28" s="159">
        <f t="shared" si="2"/>
        <v>2207961.34</v>
      </c>
      <c r="L28" s="227"/>
      <c r="M28" s="227"/>
    </row>
    <row r="29" spans="1:13" ht="17.25" customHeight="1" thickBot="1">
      <c r="A29" s="161" t="s">
        <v>161</v>
      </c>
      <c r="B29" s="163"/>
      <c r="C29" s="163"/>
      <c r="D29" s="168"/>
      <c r="E29" s="168"/>
      <c r="F29" s="162">
        <f aca="true" t="shared" si="3" ref="F29:K29">SUM(F27:F28)</f>
        <v>5245120.9799999995</v>
      </c>
      <c r="G29" s="162">
        <f t="shared" si="3"/>
        <v>4563609.56</v>
      </c>
      <c r="H29" s="162">
        <f t="shared" si="3"/>
        <v>17224930.64</v>
      </c>
      <c r="I29" s="162">
        <f t="shared" si="3"/>
        <v>10014122.51</v>
      </c>
      <c r="J29" s="162">
        <f t="shared" si="3"/>
        <v>15533338.34</v>
      </c>
      <c r="K29" s="162">
        <f t="shared" si="3"/>
        <v>12582961.34</v>
      </c>
      <c r="L29" s="163">
        <f>L27</f>
        <v>20063</v>
      </c>
      <c r="M29" s="163">
        <f>M27</f>
        <v>0</v>
      </c>
    </row>
    <row r="30" spans="1:13" ht="12.75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</row>
    <row r="31" spans="1:13" ht="12.75">
      <c r="A31" s="164"/>
      <c r="B31" s="204"/>
      <c r="C31" s="204"/>
      <c r="D31" s="204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1:13" ht="12.75">
      <c r="A32" s="164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ht="12.75">
      <c r="A33" s="164"/>
      <c r="E33" s="164"/>
      <c r="F33" s="165"/>
      <c r="G33" s="165"/>
      <c r="H33" s="165"/>
      <c r="I33" s="165"/>
      <c r="J33" s="165"/>
      <c r="K33" s="165"/>
      <c r="L33" s="165"/>
      <c r="M33" s="165"/>
    </row>
    <row r="34" spans="1:13" ht="12.75">
      <c r="A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 ht="12.75">
      <c r="A35" s="164"/>
      <c r="B35" s="165"/>
      <c r="C35" s="164"/>
      <c r="D35" s="165"/>
      <c r="E35" s="164"/>
      <c r="F35" s="165"/>
      <c r="G35" s="165"/>
      <c r="H35" s="165"/>
      <c r="I35" s="164"/>
      <c r="J35" s="164"/>
      <c r="K35" s="164"/>
      <c r="L35" s="164"/>
      <c r="M35" s="164"/>
    </row>
    <row r="36" spans="1:13" ht="12.75">
      <c r="A36" s="164"/>
      <c r="B36" s="164"/>
      <c r="C36" s="164"/>
      <c r="D36" s="165"/>
      <c r="E36" s="164"/>
      <c r="F36" s="165"/>
      <c r="G36" s="180"/>
      <c r="H36" s="165"/>
      <c r="I36" s="164"/>
      <c r="J36" s="164"/>
      <c r="K36" s="164"/>
      <c r="L36" s="164"/>
      <c r="M36" s="164"/>
    </row>
    <row r="37" spans="1:13" ht="12.75">
      <c r="A37" s="164"/>
      <c r="B37" s="164"/>
      <c r="C37" s="164"/>
      <c r="D37" s="165"/>
      <c r="E37" s="164"/>
      <c r="F37" s="165"/>
      <c r="G37" s="165"/>
      <c r="H37" s="165"/>
      <c r="I37" s="164"/>
      <c r="J37" s="164"/>
      <c r="K37" s="164"/>
      <c r="L37" s="164"/>
      <c r="M37" s="164"/>
    </row>
    <row r="38" spans="6:8" ht="12.75">
      <c r="F38" s="165"/>
      <c r="G38" s="165"/>
      <c r="H38" s="165"/>
    </row>
    <row r="39" spans="6:8" ht="12.75">
      <c r="F39" s="165"/>
      <c r="G39" s="165"/>
      <c r="H39" s="165"/>
    </row>
    <row r="40" spans="6:8" ht="12.75">
      <c r="F40" s="165"/>
      <c r="G40" s="165"/>
      <c r="H40" s="165"/>
    </row>
  </sheetData>
  <sheetProtection/>
  <mergeCells count="65">
    <mergeCell ref="B27:B28"/>
    <mergeCell ref="C27:C28"/>
    <mergeCell ref="D27:D28"/>
    <mergeCell ref="E27:E28"/>
    <mergeCell ref="L23:L24"/>
    <mergeCell ref="M23:M24"/>
    <mergeCell ref="L25:L26"/>
    <mergeCell ref="M25:M26"/>
    <mergeCell ref="L27:L28"/>
    <mergeCell ref="M27:M28"/>
    <mergeCell ref="D25:D26"/>
    <mergeCell ref="E25:E26"/>
    <mergeCell ref="D23:D24"/>
    <mergeCell ref="E19:E20"/>
    <mergeCell ref="E23:E24"/>
    <mergeCell ref="A23:A24"/>
    <mergeCell ref="B23:B24"/>
    <mergeCell ref="C23:C24"/>
    <mergeCell ref="B25:B26"/>
    <mergeCell ref="C25:C26"/>
    <mergeCell ref="L19:L20"/>
    <mergeCell ref="M19:M20"/>
    <mergeCell ref="A21:A22"/>
    <mergeCell ref="B21:B22"/>
    <mergeCell ref="C21:C22"/>
    <mergeCell ref="D21:D22"/>
    <mergeCell ref="E21:E22"/>
    <mergeCell ref="L21:L22"/>
    <mergeCell ref="M21:M22"/>
    <mergeCell ref="A19:A20"/>
    <mergeCell ref="B19:B20"/>
    <mergeCell ref="C19:C20"/>
    <mergeCell ref="D19:D20"/>
    <mergeCell ref="A17:A18"/>
    <mergeCell ref="B17:B18"/>
    <mergeCell ref="C17:C18"/>
    <mergeCell ref="D17:D18"/>
    <mergeCell ref="E17:E18"/>
    <mergeCell ref="L17:L18"/>
    <mergeCell ref="M17:M18"/>
    <mergeCell ref="E13:E14"/>
    <mergeCell ref="L13:L14"/>
    <mergeCell ref="M13:M14"/>
    <mergeCell ref="E15:E16"/>
    <mergeCell ref="L15:L16"/>
    <mergeCell ref="M15:M16"/>
    <mergeCell ref="J11:K11"/>
    <mergeCell ref="A13:A14"/>
    <mergeCell ref="B13:B14"/>
    <mergeCell ref="C13:C14"/>
    <mergeCell ref="D13:D14"/>
    <mergeCell ref="A15:A16"/>
    <mergeCell ref="B15:B16"/>
    <mergeCell ref="C15:C16"/>
    <mergeCell ref="D15:D16"/>
    <mergeCell ref="A5:M5"/>
    <mergeCell ref="A6:M6"/>
    <mergeCell ref="A7:M7"/>
    <mergeCell ref="A10:A11"/>
    <mergeCell ref="B10:C11"/>
    <mergeCell ref="D10:E11"/>
    <mergeCell ref="F10:K10"/>
    <mergeCell ref="L10:M11"/>
    <mergeCell ref="F11:G11"/>
    <mergeCell ref="H11:I11"/>
  </mergeCells>
  <conditionalFormatting sqref="B13:M29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8"/>
  <sheetViews>
    <sheetView tabSelected="1" view="pageBreakPreview" zoomScaleSheetLayoutView="100" zoomScalePageLayoutView="0" workbookViewId="0" topLeftCell="A214">
      <selection activeCell="I214" sqref="I214"/>
    </sheetView>
  </sheetViews>
  <sheetFormatPr defaultColWidth="9.140625" defaultRowHeight="12.75"/>
  <cols>
    <col min="1" max="1" width="39.28125" style="187" customWidth="1"/>
    <col min="2" max="2" width="18.421875" style="187" customWidth="1"/>
    <col min="3" max="3" width="10.28125" style="187" customWidth="1"/>
    <col min="4" max="4" width="11.421875" style="187" customWidth="1"/>
    <col min="5" max="5" width="11.140625" style="187" bestFit="1" customWidth="1"/>
    <col min="6" max="6" width="10.421875" style="187" customWidth="1"/>
    <col min="7" max="7" width="10.8515625" style="187" customWidth="1"/>
    <col min="8" max="8" width="10.28125" style="187" bestFit="1" customWidth="1"/>
    <col min="9" max="9" width="10.57421875" style="187" customWidth="1"/>
    <col min="10" max="10" width="10.8515625" style="187" customWidth="1"/>
    <col min="11" max="11" width="11.28125" style="187" customWidth="1"/>
    <col min="12" max="12" width="10.7109375" style="187" customWidth="1"/>
    <col min="13" max="13" width="11.140625" style="187" customWidth="1"/>
    <col min="14" max="15" width="10.7109375" style="187" customWidth="1"/>
    <col min="16" max="16" width="13.00390625" style="187" customWidth="1"/>
    <col min="17" max="17" width="13.57421875" style="187" bestFit="1" customWidth="1"/>
    <col min="18" max="16384" width="9.140625" style="187" customWidth="1"/>
  </cols>
  <sheetData>
    <row r="2" spans="1:16" ht="12" thickBot="1">
      <c r="A2" s="244" t="s">
        <v>166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2" thickBot="1">
      <c r="A3" s="1" t="s">
        <v>0</v>
      </c>
      <c r="B3" s="246" t="s">
        <v>1</v>
      </c>
      <c r="C3" s="1" t="s">
        <v>2</v>
      </c>
      <c r="D3" s="249" t="s">
        <v>3</v>
      </c>
      <c r="E3" s="249"/>
      <c r="F3" s="249" t="s">
        <v>4</v>
      </c>
      <c r="G3" s="249"/>
      <c r="H3" s="251" t="s">
        <v>5</v>
      </c>
      <c r="I3" s="251"/>
      <c r="J3" s="251"/>
      <c r="K3" s="251"/>
      <c r="L3" s="251"/>
      <c r="M3" s="251"/>
      <c r="N3" s="249" t="s">
        <v>6</v>
      </c>
      <c r="O3" s="249"/>
      <c r="P3" s="249" t="s">
        <v>7</v>
      </c>
    </row>
    <row r="4" spans="1:16" ht="12" thickBot="1">
      <c r="A4" s="2" t="s">
        <v>8</v>
      </c>
      <c r="B4" s="247"/>
      <c r="C4" s="2" t="s">
        <v>9</v>
      </c>
      <c r="D4" s="243" t="s">
        <v>10</v>
      </c>
      <c r="E4" s="243"/>
      <c r="F4" s="243" t="s">
        <v>115</v>
      </c>
      <c r="G4" s="243"/>
      <c r="H4" s="252" t="s">
        <v>116</v>
      </c>
      <c r="I4" s="252"/>
      <c r="J4" s="252">
        <v>2011</v>
      </c>
      <c r="K4" s="252"/>
      <c r="L4" s="252">
        <v>2012</v>
      </c>
      <c r="M4" s="252"/>
      <c r="N4" s="243"/>
      <c r="O4" s="243"/>
      <c r="P4" s="250"/>
    </row>
    <row r="5" spans="1:16" ht="18" customHeight="1" thickBot="1">
      <c r="A5" s="5"/>
      <c r="B5" s="248"/>
      <c r="C5" s="3"/>
      <c r="D5" s="3" t="s">
        <v>11</v>
      </c>
      <c r="E5" s="6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4" t="s">
        <v>11</v>
      </c>
      <c r="M5" s="4" t="s">
        <v>12</v>
      </c>
      <c r="N5" s="4" t="s">
        <v>11</v>
      </c>
      <c r="O5" s="4" t="s">
        <v>12</v>
      </c>
      <c r="P5" s="243"/>
    </row>
    <row r="6" spans="1:16" ht="12" thickBot="1">
      <c r="A6" s="7" t="s">
        <v>13</v>
      </c>
      <c r="B6" s="7" t="s">
        <v>14</v>
      </c>
      <c r="C6" s="7" t="s">
        <v>15</v>
      </c>
      <c r="D6" s="7" t="s">
        <v>16</v>
      </c>
      <c r="E6" s="8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  <c r="N6" s="7" t="s">
        <v>26</v>
      </c>
      <c r="O6" s="7" t="s">
        <v>27</v>
      </c>
      <c r="P6" s="7" t="s">
        <v>28</v>
      </c>
    </row>
    <row r="7" spans="1:16" ht="11.25">
      <c r="A7" s="9" t="s">
        <v>29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5"/>
    </row>
    <row r="8" spans="1:16" ht="11.25">
      <c r="A8" s="12" t="s">
        <v>31</v>
      </c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1.25">
      <c r="A9" s="12" t="s">
        <v>33</v>
      </c>
      <c r="B9" s="13"/>
      <c r="C9" s="1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1.25">
      <c r="A10" s="12"/>
      <c r="B10" s="13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1.25">
      <c r="A11" s="17" t="s">
        <v>36</v>
      </c>
      <c r="B11" s="18" t="s">
        <v>37</v>
      </c>
      <c r="C11" s="133" t="s">
        <v>113</v>
      </c>
      <c r="D11" s="134"/>
      <c r="E11" s="134"/>
      <c r="F11" s="134"/>
      <c r="G11" s="134">
        <v>20000</v>
      </c>
      <c r="H11" s="134"/>
      <c r="I11" s="19"/>
      <c r="J11" s="15"/>
      <c r="K11" s="15"/>
      <c r="L11" s="15"/>
      <c r="M11" s="15"/>
      <c r="N11" s="15">
        <v>20000</v>
      </c>
      <c r="O11" s="15"/>
      <c r="P11" s="35"/>
    </row>
    <row r="12" spans="1:16" ht="11.25">
      <c r="A12" s="17"/>
      <c r="B12" s="20" t="s">
        <v>38</v>
      </c>
      <c r="C12" s="133"/>
      <c r="D12" s="134"/>
      <c r="E12" s="134"/>
      <c r="F12" s="134"/>
      <c r="G12" s="134"/>
      <c r="H12" s="134"/>
      <c r="I12" s="15"/>
      <c r="J12" s="15"/>
      <c r="K12" s="15"/>
      <c r="L12" s="15"/>
      <c r="M12" s="15"/>
      <c r="N12" s="15"/>
      <c r="O12" s="15"/>
      <c r="P12" s="35"/>
    </row>
    <row r="13" spans="1:16" ht="11.25">
      <c r="A13" s="17" t="s">
        <v>112</v>
      </c>
      <c r="B13" s="21" t="s">
        <v>39</v>
      </c>
      <c r="C13" s="133" t="s">
        <v>114</v>
      </c>
      <c r="D13" s="134"/>
      <c r="E13" s="134"/>
      <c r="F13" s="134"/>
      <c r="G13" s="134">
        <v>20000</v>
      </c>
      <c r="H13" s="134"/>
      <c r="I13" s="19"/>
      <c r="J13" s="15"/>
      <c r="K13" s="15"/>
      <c r="L13" s="15"/>
      <c r="M13" s="15"/>
      <c r="N13" s="15">
        <v>20000</v>
      </c>
      <c r="O13" s="15"/>
      <c r="P13" s="15"/>
    </row>
    <row r="14" spans="1:16" ht="11.25">
      <c r="A14" s="17" t="s">
        <v>40</v>
      </c>
      <c r="B14" s="21" t="s">
        <v>41</v>
      </c>
      <c r="C14" s="131"/>
      <c r="D14" s="132"/>
      <c r="E14" s="132"/>
      <c r="F14" s="132"/>
      <c r="G14" s="132"/>
      <c r="H14" s="15"/>
      <c r="I14" s="15"/>
      <c r="J14" s="15"/>
      <c r="K14" s="15"/>
      <c r="L14" s="15"/>
      <c r="M14" s="15"/>
      <c r="N14" s="15"/>
      <c r="O14" s="15"/>
      <c r="P14" s="15"/>
    </row>
    <row r="15" spans="1:17" ht="11.25">
      <c r="A15" s="22" t="s">
        <v>42</v>
      </c>
      <c r="B15" s="23" t="s">
        <v>37</v>
      </c>
      <c r="C15" s="24" t="s">
        <v>43</v>
      </c>
      <c r="D15" s="25"/>
      <c r="E15" s="25">
        <v>76152.03</v>
      </c>
      <c r="F15" s="25"/>
      <c r="G15" s="25">
        <v>76152.03</v>
      </c>
      <c r="H15" s="178">
        <v>115189.93</v>
      </c>
      <c r="I15" s="26"/>
      <c r="J15" s="26"/>
      <c r="K15" s="178"/>
      <c r="L15" s="25"/>
      <c r="M15" s="25"/>
      <c r="N15" s="25"/>
      <c r="O15" s="25"/>
      <c r="P15" s="25" t="s">
        <v>30</v>
      </c>
      <c r="Q15" s="188"/>
    </row>
    <row r="16" spans="1:17" ht="11.25">
      <c r="A16" s="17" t="s">
        <v>44</v>
      </c>
      <c r="B16" s="20" t="s">
        <v>38</v>
      </c>
      <c r="C16" s="13"/>
      <c r="D16" s="15"/>
      <c r="E16" s="15"/>
      <c r="F16" s="15"/>
      <c r="G16" s="15"/>
      <c r="H16" s="27"/>
      <c r="I16" s="25">
        <v>115189.93</v>
      </c>
      <c r="J16" s="15"/>
      <c r="K16" s="27"/>
      <c r="L16" s="15"/>
      <c r="M16" s="15"/>
      <c r="N16" s="15"/>
      <c r="O16" s="15"/>
      <c r="P16" s="15" t="s">
        <v>32</v>
      </c>
      <c r="Q16" s="188"/>
    </row>
    <row r="17" spans="1:17" ht="11.25">
      <c r="A17" s="12"/>
      <c r="B17" s="21" t="s">
        <v>39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">
        <v>34</v>
      </c>
      <c r="Q17" s="188"/>
    </row>
    <row r="18" spans="1:16" ht="11.25">
      <c r="A18" s="12"/>
      <c r="B18" s="21" t="s">
        <v>41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 t="s">
        <v>35</v>
      </c>
    </row>
    <row r="19" spans="1:17" ht="11.25">
      <c r="A19" s="28" t="s">
        <v>45</v>
      </c>
      <c r="B19" s="23" t="s">
        <v>37</v>
      </c>
      <c r="C19" s="24" t="s">
        <v>47</v>
      </c>
      <c r="D19" s="25"/>
      <c r="E19" s="25"/>
      <c r="F19" s="25"/>
      <c r="G19" s="25">
        <v>161300</v>
      </c>
      <c r="H19" s="25"/>
      <c r="I19" s="26"/>
      <c r="J19" s="26"/>
      <c r="K19" s="25"/>
      <c r="L19" s="26">
        <v>161300</v>
      </c>
      <c r="M19" s="25"/>
      <c r="N19" s="25"/>
      <c r="O19" s="25"/>
      <c r="P19" s="25"/>
      <c r="Q19" s="188"/>
    </row>
    <row r="20" spans="1:17" ht="11.25">
      <c r="A20" s="30" t="s">
        <v>49</v>
      </c>
      <c r="B20" s="20" t="s">
        <v>38</v>
      </c>
      <c r="C20" s="16"/>
      <c r="D20" s="15"/>
      <c r="E20" s="15"/>
      <c r="F20" s="15"/>
      <c r="G20" s="15"/>
      <c r="H20" s="15"/>
      <c r="I20" s="19"/>
      <c r="J20" s="19"/>
      <c r="K20" s="15"/>
      <c r="L20" s="19"/>
      <c r="M20" s="15"/>
      <c r="N20" s="15"/>
      <c r="O20" s="15"/>
      <c r="P20" s="15"/>
      <c r="Q20" s="188"/>
    </row>
    <row r="21" spans="1:17" ht="11.25">
      <c r="A21" s="30" t="s">
        <v>51</v>
      </c>
      <c r="B21" s="21" t="s">
        <v>39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88"/>
    </row>
    <row r="22" spans="1:17" ht="11.25">
      <c r="A22" s="126"/>
      <c r="B22" s="21" t="s">
        <v>41</v>
      </c>
      <c r="C22" s="16"/>
      <c r="D22" s="15"/>
      <c r="E22" s="15"/>
      <c r="F22" s="15"/>
      <c r="G22" s="15"/>
      <c r="H22" s="31"/>
      <c r="I22" s="31"/>
      <c r="J22" s="31"/>
      <c r="K22" s="31"/>
      <c r="L22" s="31"/>
      <c r="M22" s="31"/>
      <c r="N22" s="31"/>
      <c r="O22" s="31"/>
      <c r="P22" s="32"/>
      <c r="Q22" s="188"/>
    </row>
    <row r="23" spans="1:17" ht="11.25">
      <c r="A23" s="125" t="s">
        <v>119</v>
      </c>
      <c r="B23" s="33" t="s">
        <v>37</v>
      </c>
      <c r="C23" s="23" t="s">
        <v>55</v>
      </c>
      <c r="D23" s="25"/>
      <c r="E23" s="37">
        <v>45854</v>
      </c>
      <c r="F23" s="25"/>
      <c r="G23" s="25">
        <v>45854</v>
      </c>
      <c r="H23" s="26"/>
      <c r="I23" s="26"/>
      <c r="J23" s="26"/>
      <c r="K23" s="25"/>
      <c r="L23" s="25"/>
      <c r="M23" s="25"/>
      <c r="N23" s="25"/>
      <c r="O23" s="25"/>
      <c r="P23" s="38"/>
      <c r="Q23" s="188"/>
    </row>
    <row r="24" spans="1:17" ht="11.25">
      <c r="A24" s="125" t="s">
        <v>117</v>
      </c>
      <c r="B24" s="20" t="s">
        <v>38</v>
      </c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9"/>
      <c r="Q24" s="188"/>
    </row>
    <row r="25" spans="1:17" ht="11.25">
      <c r="A25" s="125" t="s">
        <v>118</v>
      </c>
      <c r="B25" s="21" t="s">
        <v>39</v>
      </c>
      <c r="C25" s="2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9"/>
      <c r="Q25" s="188"/>
    </row>
    <row r="26" spans="1:16" ht="11.25">
      <c r="A26" s="34"/>
      <c r="B26" s="20" t="s">
        <v>41</v>
      </c>
      <c r="C26" s="2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41"/>
    </row>
    <row r="27" spans="1:16" ht="11.25">
      <c r="A27" s="40"/>
      <c r="B27" s="29" t="s">
        <v>120</v>
      </c>
      <c r="C27" s="2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1:17" ht="11.25">
      <c r="A28" s="34" t="s">
        <v>173</v>
      </c>
      <c r="B28" s="18" t="s">
        <v>37</v>
      </c>
      <c r="C28" s="21" t="s">
        <v>172</v>
      </c>
      <c r="D28" s="15"/>
      <c r="E28" s="15">
        <v>20850000</v>
      </c>
      <c r="F28" s="15"/>
      <c r="G28" s="15"/>
      <c r="H28" s="15"/>
      <c r="I28" s="19">
        <v>850000</v>
      </c>
      <c r="J28" s="15"/>
      <c r="K28" s="19">
        <v>10000000</v>
      </c>
      <c r="L28" s="15"/>
      <c r="M28" s="19">
        <v>10000000</v>
      </c>
      <c r="N28" s="15"/>
      <c r="O28" s="15"/>
      <c r="P28" s="41"/>
      <c r="Q28" s="188"/>
    </row>
    <row r="29" spans="1:17" ht="11.25">
      <c r="A29" s="34"/>
      <c r="B29" s="20" t="s">
        <v>38</v>
      </c>
      <c r="C29" s="2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1"/>
      <c r="Q29" s="188"/>
    </row>
    <row r="30" spans="1:17" ht="11.25">
      <c r="A30" s="34"/>
      <c r="B30" s="21" t="s">
        <v>39</v>
      </c>
      <c r="C30" s="2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1"/>
      <c r="Q30" s="188"/>
    </row>
    <row r="31" spans="1:16" ht="11.25">
      <c r="A31" s="40"/>
      <c r="B31" s="20" t="s">
        <v>41</v>
      </c>
      <c r="C31" s="2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17" ht="11.25">
      <c r="A32" s="34" t="s">
        <v>181</v>
      </c>
      <c r="B32" s="18" t="s">
        <v>37</v>
      </c>
      <c r="C32" s="21" t="s">
        <v>172</v>
      </c>
      <c r="D32" s="15">
        <f>F32+H32+J32+L32</f>
        <v>20850000</v>
      </c>
      <c r="E32" s="15"/>
      <c r="F32" s="15">
        <v>125683</v>
      </c>
      <c r="G32" s="15"/>
      <c r="H32" s="19">
        <f>850000+400000-200000</f>
        <v>1050000</v>
      </c>
      <c r="I32" s="15"/>
      <c r="J32" s="19">
        <v>10000000</v>
      </c>
      <c r="K32" s="15"/>
      <c r="L32" s="19">
        <f>9474317+200000</f>
        <v>9674317</v>
      </c>
      <c r="M32" s="15"/>
      <c r="N32" s="15"/>
      <c r="O32" s="15"/>
      <c r="P32" s="41"/>
      <c r="Q32" s="188"/>
    </row>
    <row r="33" spans="1:17" ht="11.25">
      <c r="A33" s="34" t="s">
        <v>183</v>
      </c>
      <c r="B33" s="20" t="s">
        <v>38</v>
      </c>
      <c r="C33" s="2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1"/>
      <c r="Q33" s="188"/>
    </row>
    <row r="34" spans="1:17" ht="11.25">
      <c r="A34" s="34" t="s">
        <v>182</v>
      </c>
      <c r="B34" s="21" t="s">
        <v>39</v>
      </c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41"/>
      <c r="Q34" s="188"/>
    </row>
    <row r="35" spans="1:16" ht="11.25">
      <c r="A35" s="40"/>
      <c r="B35" s="20" t="s">
        <v>41</v>
      </c>
      <c r="C35" s="2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  <row r="36" spans="1:17" ht="11.25">
      <c r="A36" s="17" t="s">
        <v>178</v>
      </c>
      <c r="B36" s="18" t="s">
        <v>37</v>
      </c>
      <c r="C36" s="133" t="s">
        <v>179</v>
      </c>
      <c r="D36" s="134">
        <f>F36+H36+J36+L36+N36</f>
        <v>7407906</v>
      </c>
      <c r="E36" s="134"/>
      <c r="F36" s="134">
        <v>7906</v>
      </c>
      <c r="G36" s="134"/>
      <c r="H36" s="177"/>
      <c r="I36" s="19"/>
      <c r="J36" s="19">
        <v>2700000</v>
      </c>
      <c r="K36" s="15"/>
      <c r="L36" s="19">
        <v>4700000</v>
      </c>
      <c r="M36" s="15"/>
      <c r="N36" s="19"/>
      <c r="O36" s="15"/>
      <c r="P36" s="35"/>
      <c r="Q36" s="188"/>
    </row>
    <row r="37" spans="1:17" ht="11.25">
      <c r="A37" s="17" t="s">
        <v>180</v>
      </c>
      <c r="B37" s="20" t="s">
        <v>38</v>
      </c>
      <c r="C37" s="133"/>
      <c r="D37" s="134"/>
      <c r="E37" s="134"/>
      <c r="F37" s="134"/>
      <c r="G37" s="134"/>
      <c r="H37" s="134"/>
      <c r="I37" s="15"/>
      <c r="J37" s="15"/>
      <c r="K37" s="15"/>
      <c r="L37" s="15"/>
      <c r="M37" s="15"/>
      <c r="N37" s="15"/>
      <c r="O37" s="15"/>
      <c r="P37" s="35"/>
      <c r="Q37" s="188"/>
    </row>
    <row r="38" spans="1:17" ht="11.25">
      <c r="A38" s="17"/>
      <c r="B38" s="21" t="s">
        <v>39</v>
      </c>
      <c r="C38" s="133"/>
      <c r="D38" s="134"/>
      <c r="E38" s="134"/>
      <c r="F38" s="134"/>
      <c r="G38" s="134"/>
      <c r="H38" s="134"/>
      <c r="I38" s="19"/>
      <c r="J38" s="15"/>
      <c r="K38" s="15"/>
      <c r="L38" s="15"/>
      <c r="M38" s="15"/>
      <c r="N38" s="15"/>
      <c r="O38" s="15"/>
      <c r="P38" s="15"/>
      <c r="Q38" s="188"/>
    </row>
    <row r="39" spans="1:16" ht="12" thickBot="1">
      <c r="A39" s="17"/>
      <c r="B39" s="21" t="s">
        <v>41</v>
      </c>
      <c r="C39" s="131"/>
      <c r="D39" s="132"/>
      <c r="E39" s="132"/>
      <c r="F39" s="132"/>
      <c r="G39" s="132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1.25">
      <c r="A40" s="242" t="s">
        <v>56</v>
      </c>
      <c r="B40" s="242"/>
      <c r="C40" s="73"/>
      <c r="D40" s="235">
        <f>D32+D36</f>
        <v>28257906</v>
      </c>
      <c r="E40" s="235">
        <f>SUM(E15,E23,E28)</f>
        <v>20972006.03</v>
      </c>
      <c r="F40" s="235">
        <f>F32+F36</f>
        <v>133589</v>
      </c>
      <c r="G40" s="235">
        <f>G11+G15+G19+G23</f>
        <v>303306.03</v>
      </c>
      <c r="H40" s="92">
        <f>H32+H15</f>
        <v>1165189.93</v>
      </c>
      <c r="I40" s="92">
        <f>I28</f>
        <v>850000</v>
      </c>
      <c r="J40" s="92">
        <f>J32+J36</f>
        <v>12700000</v>
      </c>
      <c r="K40" s="92">
        <f>K28</f>
        <v>10000000</v>
      </c>
      <c r="L40" s="92">
        <f>SUM(L11,L15,L19,L23,L32,L36)</f>
        <v>14535617</v>
      </c>
      <c r="M40" s="92">
        <f>M28</f>
        <v>10000000</v>
      </c>
      <c r="N40" s="235">
        <f>SUM(N11)</f>
        <v>20000</v>
      </c>
      <c r="O40" s="235"/>
      <c r="P40" s="74"/>
    </row>
    <row r="41" spans="1:16" ht="12" thickBot="1">
      <c r="A41" s="241" t="s">
        <v>57</v>
      </c>
      <c r="B41" s="241"/>
      <c r="C41" s="75"/>
      <c r="D41" s="237"/>
      <c r="E41" s="253"/>
      <c r="F41" s="237"/>
      <c r="G41" s="237"/>
      <c r="H41" s="96"/>
      <c r="I41" s="96">
        <f>I16</f>
        <v>115189.93</v>
      </c>
      <c r="J41" s="96"/>
      <c r="K41" s="96"/>
      <c r="L41" s="96"/>
      <c r="M41" s="96"/>
      <c r="N41" s="237"/>
      <c r="O41" s="237"/>
      <c r="P41" s="76"/>
    </row>
    <row r="42" spans="1:16" ht="11.25">
      <c r="A42" s="238" t="s">
        <v>58</v>
      </c>
      <c r="B42" s="238"/>
      <c r="C42" s="77"/>
      <c r="D42" s="235">
        <f>D40</f>
        <v>28257906</v>
      </c>
      <c r="E42" s="235">
        <f>SUM(E40)</f>
        <v>20972006.03</v>
      </c>
      <c r="F42" s="235">
        <f>F40</f>
        <v>133589</v>
      </c>
      <c r="G42" s="235">
        <f>G40</f>
        <v>303306.03</v>
      </c>
      <c r="H42" s="92">
        <f>H40</f>
        <v>1165189.93</v>
      </c>
      <c r="I42" s="92">
        <f>I40</f>
        <v>850000</v>
      </c>
      <c r="J42" s="92">
        <f>J40</f>
        <v>12700000</v>
      </c>
      <c r="K42" s="92">
        <f>K28</f>
        <v>10000000</v>
      </c>
      <c r="L42" s="92">
        <f>L40</f>
        <v>14535617</v>
      </c>
      <c r="M42" s="92">
        <f>M40</f>
        <v>10000000</v>
      </c>
      <c r="N42" s="235">
        <f>N40</f>
        <v>20000</v>
      </c>
      <c r="O42" s="235"/>
      <c r="P42" s="74"/>
    </row>
    <row r="43" spans="1:16" ht="12" thickBot="1">
      <c r="A43" s="239"/>
      <c r="B43" s="239"/>
      <c r="C43" s="122"/>
      <c r="D43" s="236"/>
      <c r="E43" s="236"/>
      <c r="F43" s="236"/>
      <c r="G43" s="236"/>
      <c r="H43" s="123"/>
      <c r="I43" s="123">
        <f>I41</f>
        <v>115189.93</v>
      </c>
      <c r="J43" s="123"/>
      <c r="K43" s="123"/>
      <c r="L43" s="123"/>
      <c r="M43" s="123"/>
      <c r="N43" s="236"/>
      <c r="O43" s="236"/>
      <c r="P43" s="124"/>
    </row>
    <row r="44" spans="1:16" ht="11.25">
      <c r="A44" s="43"/>
      <c r="B44" s="44"/>
      <c r="C44" s="43"/>
      <c r="D44" s="43"/>
      <c r="E44" s="45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1.25">
      <c r="A45" s="43"/>
      <c r="B45" s="44"/>
      <c r="C45" s="43"/>
      <c r="D45" s="43"/>
      <c r="E45" s="45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2" thickBot="1">
      <c r="A46" s="244" t="s">
        <v>167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</row>
    <row r="47" spans="1:16" ht="12" thickBot="1">
      <c r="A47" s="1" t="s">
        <v>0</v>
      </c>
      <c r="B47" s="246" t="s">
        <v>1</v>
      </c>
      <c r="C47" s="1" t="s">
        <v>2</v>
      </c>
      <c r="D47" s="249" t="s">
        <v>3</v>
      </c>
      <c r="E47" s="249"/>
      <c r="F47" s="249" t="s">
        <v>4</v>
      </c>
      <c r="G47" s="249"/>
      <c r="H47" s="251" t="s">
        <v>5</v>
      </c>
      <c r="I47" s="251"/>
      <c r="J47" s="251"/>
      <c r="K47" s="251"/>
      <c r="L47" s="251"/>
      <c r="M47" s="251"/>
      <c r="N47" s="249" t="s">
        <v>6</v>
      </c>
      <c r="O47" s="249"/>
      <c r="P47" s="249" t="s">
        <v>7</v>
      </c>
    </row>
    <row r="48" spans="1:16" ht="12" thickBot="1">
      <c r="A48" s="2" t="s">
        <v>8</v>
      </c>
      <c r="B48" s="247"/>
      <c r="C48" s="2" t="s">
        <v>9</v>
      </c>
      <c r="D48" s="243" t="s">
        <v>10</v>
      </c>
      <c r="E48" s="243"/>
      <c r="F48" s="243" t="s">
        <v>115</v>
      </c>
      <c r="G48" s="243"/>
      <c r="H48" s="252" t="s">
        <v>116</v>
      </c>
      <c r="I48" s="252"/>
      <c r="J48" s="252">
        <v>2011</v>
      </c>
      <c r="K48" s="252"/>
      <c r="L48" s="252">
        <v>2012</v>
      </c>
      <c r="M48" s="252"/>
      <c r="N48" s="243"/>
      <c r="O48" s="243"/>
      <c r="P48" s="250"/>
    </row>
    <row r="49" spans="1:16" ht="12" thickBot="1">
      <c r="A49" s="5"/>
      <c r="B49" s="248"/>
      <c r="C49" s="3"/>
      <c r="D49" s="3" t="s">
        <v>11</v>
      </c>
      <c r="E49" s="6" t="s">
        <v>12</v>
      </c>
      <c r="F49" s="3" t="s">
        <v>11</v>
      </c>
      <c r="G49" s="3" t="s">
        <v>12</v>
      </c>
      <c r="H49" s="3" t="s">
        <v>11</v>
      </c>
      <c r="I49" s="3" t="s">
        <v>12</v>
      </c>
      <c r="J49" s="3" t="s">
        <v>11</v>
      </c>
      <c r="K49" s="3" t="s">
        <v>12</v>
      </c>
      <c r="L49" s="4" t="s">
        <v>11</v>
      </c>
      <c r="M49" s="4" t="s">
        <v>12</v>
      </c>
      <c r="N49" s="4" t="s">
        <v>11</v>
      </c>
      <c r="O49" s="4" t="s">
        <v>12</v>
      </c>
      <c r="P49" s="243"/>
    </row>
    <row r="50" spans="1:16" ht="12" thickBot="1">
      <c r="A50" s="7" t="s">
        <v>13</v>
      </c>
      <c r="B50" s="7" t="s">
        <v>14</v>
      </c>
      <c r="C50" s="7" t="s">
        <v>15</v>
      </c>
      <c r="D50" s="7" t="s">
        <v>16</v>
      </c>
      <c r="E50" s="8" t="s">
        <v>17</v>
      </c>
      <c r="F50" s="7" t="s">
        <v>18</v>
      </c>
      <c r="G50" s="7" t="s">
        <v>19</v>
      </c>
      <c r="H50" s="7" t="s">
        <v>20</v>
      </c>
      <c r="I50" s="7" t="s">
        <v>21</v>
      </c>
      <c r="J50" s="7" t="s">
        <v>22</v>
      </c>
      <c r="K50" s="7" t="s">
        <v>23</v>
      </c>
      <c r="L50" s="7" t="s">
        <v>24</v>
      </c>
      <c r="M50" s="7" t="s">
        <v>25</v>
      </c>
      <c r="N50" s="7" t="s">
        <v>26</v>
      </c>
      <c r="O50" s="7" t="s">
        <v>27</v>
      </c>
      <c r="P50" s="7" t="s">
        <v>28</v>
      </c>
    </row>
    <row r="51" spans="1:16" ht="11.25">
      <c r="A51" s="46" t="s">
        <v>29</v>
      </c>
      <c r="B51" s="10"/>
      <c r="C51" s="10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11"/>
    </row>
    <row r="52" spans="1:16" ht="11.25">
      <c r="A52" s="46" t="s">
        <v>59</v>
      </c>
      <c r="B52" s="13"/>
      <c r="C52" s="13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ht="11.25">
      <c r="A53" s="46"/>
      <c r="B53" s="13"/>
      <c r="C53" s="1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1.25">
      <c r="A54" s="65" t="s">
        <v>121</v>
      </c>
      <c r="B54" s="21" t="s">
        <v>37</v>
      </c>
      <c r="C54" s="21" t="s">
        <v>43</v>
      </c>
      <c r="D54" s="51"/>
      <c r="E54" s="51">
        <v>33305</v>
      </c>
      <c r="F54" s="51"/>
      <c r="G54" s="51">
        <v>33305</v>
      </c>
      <c r="H54" s="52"/>
      <c r="I54" s="52"/>
      <c r="J54" s="48"/>
      <c r="K54" s="48"/>
      <c r="L54" s="48"/>
      <c r="M54" s="48"/>
      <c r="N54" s="48"/>
      <c r="O54" s="48"/>
      <c r="P54" s="49"/>
    </row>
    <row r="55" spans="1:16" ht="11.25">
      <c r="A55" s="65" t="s">
        <v>62</v>
      </c>
      <c r="B55" s="20" t="s">
        <v>38</v>
      </c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1.25">
      <c r="A56" s="65" t="s">
        <v>63</v>
      </c>
      <c r="B56" s="21" t="s">
        <v>60</v>
      </c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</row>
    <row r="57" spans="1:16" ht="11.25">
      <c r="A57" s="50"/>
      <c r="B57" s="21" t="s">
        <v>61</v>
      </c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ht="11.25">
      <c r="A58" s="46"/>
      <c r="B58" s="13"/>
      <c r="C58" s="1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9"/>
    </row>
    <row r="59" spans="1:16" ht="11.25">
      <c r="A59" s="127" t="s">
        <v>122</v>
      </c>
      <c r="B59" s="54" t="s">
        <v>37</v>
      </c>
      <c r="C59" s="55" t="s">
        <v>125</v>
      </c>
      <c r="D59" s="51"/>
      <c r="E59" s="51">
        <f>2018535-431600</f>
        <v>1586935</v>
      </c>
      <c r="F59" s="51"/>
      <c r="G59" s="70">
        <v>2018535</v>
      </c>
      <c r="H59" s="52">
        <v>431600</v>
      </c>
      <c r="I59" s="52"/>
      <c r="J59" s="48"/>
      <c r="K59" s="48"/>
      <c r="L59" s="48"/>
      <c r="M59" s="51"/>
      <c r="N59" s="48"/>
      <c r="O59" s="48"/>
      <c r="P59" s="56" t="s">
        <v>30</v>
      </c>
    </row>
    <row r="60" spans="1:16" ht="11.25">
      <c r="A60" s="128" t="s">
        <v>123</v>
      </c>
      <c r="B60" s="58" t="s">
        <v>38</v>
      </c>
      <c r="C60" s="59"/>
      <c r="D60" s="48"/>
      <c r="E60" s="48"/>
      <c r="F60" s="48"/>
      <c r="G60" s="48"/>
      <c r="H60" s="48"/>
      <c r="I60" s="48"/>
      <c r="J60" s="48"/>
      <c r="K60" s="48"/>
      <c r="L60" s="48"/>
      <c r="M60" s="51"/>
      <c r="N60" s="48"/>
      <c r="O60" s="48"/>
      <c r="P60" s="60" t="s">
        <v>189</v>
      </c>
    </row>
    <row r="61" spans="1:16" ht="11.25">
      <c r="A61" s="128" t="s">
        <v>124</v>
      </c>
      <c r="B61" s="61" t="s">
        <v>60</v>
      </c>
      <c r="C61" s="59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139"/>
    </row>
    <row r="62" spans="1:16" ht="11.25">
      <c r="A62" s="57"/>
      <c r="B62" s="61" t="s">
        <v>61</v>
      </c>
      <c r="C62" s="59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1.25">
      <c r="A63" s="62"/>
      <c r="B63" s="13"/>
      <c r="C63" s="6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64"/>
    </row>
    <row r="64" spans="1:16" ht="11.25">
      <c r="A64" s="57" t="s">
        <v>128</v>
      </c>
      <c r="B64" s="54" t="s">
        <v>37</v>
      </c>
      <c r="C64" s="23" t="s">
        <v>65</v>
      </c>
      <c r="D64" s="67"/>
      <c r="E64" s="69"/>
      <c r="F64" s="70"/>
      <c r="G64" s="70">
        <v>44000</v>
      </c>
      <c r="H64" s="71"/>
      <c r="I64" s="71"/>
      <c r="J64" s="71">
        <v>44000</v>
      </c>
      <c r="K64" s="71"/>
      <c r="L64" s="71"/>
      <c r="M64" s="71"/>
      <c r="N64" s="48"/>
      <c r="O64" s="48"/>
      <c r="P64" s="72"/>
    </row>
    <row r="65" spans="1:16" ht="11.25">
      <c r="A65" s="57" t="s">
        <v>126</v>
      </c>
      <c r="B65" s="58" t="s">
        <v>38</v>
      </c>
      <c r="C65" s="21"/>
      <c r="D65" s="48"/>
      <c r="E65" s="70"/>
      <c r="F65" s="70"/>
      <c r="G65" s="70"/>
      <c r="H65" s="70"/>
      <c r="I65" s="70"/>
      <c r="J65" s="70"/>
      <c r="K65" s="70"/>
      <c r="L65" s="70"/>
      <c r="M65" s="70"/>
      <c r="N65" s="48"/>
      <c r="O65" s="48"/>
      <c r="P65" s="72"/>
    </row>
    <row r="66" spans="1:16" ht="11.25">
      <c r="A66" s="57" t="s">
        <v>127</v>
      </c>
      <c r="B66" s="61" t="s">
        <v>60</v>
      </c>
      <c r="C66" s="21"/>
      <c r="D66" s="48"/>
      <c r="E66" s="70"/>
      <c r="F66" s="70"/>
      <c r="G66" s="70"/>
      <c r="H66" s="70"/>
      <c r="I66" s="70"/>
      <c r="J66" s="70"/>
      <c r="K66" s="70"/>
      <c r="L66" s="70"/>
      <c r="M66" s="70"/>
      <c r="N66" s="48"/>
      <c r="O66" s="48"/>
      <c r="P66" s="72"/>
    </row>
    <row r="67" spans="1:16" ht="11.25">
      <c r="A67" s="182"/>
      <c r="B67" s="58" t="s">
        <v>61</v>
      </c>
      <c r="C67" s="20"/>
      <c r="D67" s="53"/>
      <c r="E67" s="183"/>
      <c r="F67" s="183"/>
      <c r="G67" s="183"/>
      <c r="H67" s="183"/>
      <c r="I67" s="183"/>
      <c r="J67" s="183"/>
      <c r="K67" s="183"/>
      <c r="L67" s="183"/>
      <c r="M67" s="183"/>
      <c r="N67" s="53"/>
      <c r="O67" s="53"/>
      <c r="P67" s="184"/>
    </row>
    <row r="68" spans="1:16" ht="11.25">
      <c r="A68" s="57" t="s">
        <v>187</v>
      </c>
      <c r="B68" s="61" t="s">
        <v>60</v>
      </c>
      <c r="C68" s="21" t="s">
        <v>188</v>
      </c>
      <c r="D68" s="48"/>
      <c r="E68" s="70"/>
      <c r="F68" s="70"/>
      <c r="G68" s="70"/>
      <c r="H68" s="70"/>
      <c r="I68" s="71">
        <f>687280.51-406788.51</f>
        <v>280492</v>
      </c>
      <c r="J68" s="71">
        <v>280492</v>
      </c>
      <c r="K68" s="70"/>
      <c r="L68" s="70"/>
      <c r="M68" s="70"/>
      <c r="N68" s="48"/>
      <c r="O68" s="48"/>
      <c r="P68" s="72"/>
    </row>
    <row r="69" spans="1:16" ht="11.25">
      <c r="A69" s="57" t="s">
        <v>186</v>
      </c>
      <c r="B69" s="61" t="s">
        <v>61</v>
      </c>
      <c r="C69" s="21"/>
      <c r="D69" s="48"/>
      <c r="E69" s="70"/>
      <c r="F69" s="70"/>
      <c r="G69" s="70"/>
      <c r="H69" s="70"/>
      <c r="I69" s="70"/>
      <c r="J69" s="70"/>
      <c r="K69" s="70"/>
      <c r="L69" s="70"/>
      <c r="M69" s="70"/>
      <c r="N69" s="48"/>
      <c r="O69" s="48"/>
      <c r="P69" s="72"/>
    </row>
    <row r="70" spans="1:16" ht="11.25">
      <c r="A70" s="57"/>
      <c r="B70" s="61"/>
      <c r="C70" s="21"/>
      <c r="D70" s="48"/>
      <c r="E70" s="70"/>
      <c r="F70" s="70"/>
      <c r="G70" s="70"/>
      <c r="H70" s="70"/>
      <c r="I70" s="70"/>
      <c r="J70" s="70"/>
      <c r="K70" s="70"/>
      <c r="L70" s="70"/>
      <c r="M70" s="70"/>
      <c r="N70" s="48"/>
      <c r="O70" s="48"/>
      <c r="P70" s="72"/>
    </row>
    <row r="71" spans="1:16" ht="12" thickBot="1">
      <c r="A71" s="57"/>
      <c r="B71" s="61"/>
      <c r="C71" s="21"/>
      <c r="D71" s="48"/>
      <c r="E71" s="70"/>
      <c r="F71" s="70"/>
      <c r="G71" s="70"/>
      <c r="H71" s="70"/>
      <c r="I71" s="70"/>
      <c r="J71" s="70"/>
      <c r="K71" s="70"/>
      <c r="L71" s="70"/>
      <c r="M71" s="70"/>
      <c r="N71" s="48"/>
      <c r="O71" s="48"/>
      <c r="P71" s="72"/>
    </row>
    <row r="72" spans="1:16" ht="11.25">
      <c r="A72" s="242" t="s">
        <v>56</v>
      </c>
      <c r="B72" s="242"/>
      <c r="C72" s="73"/>
      <c r="D72" s="230"/>
      <c r="E72" s="230">
        <f>SUM(E54,E59,E64)</f>
        <v>1620240</v>
      </c>
      <c r="F72" s="74"/>
      <c r="G72" s="74">
        <f>G54+G59+G64</f>
        <v>2095840</v>
      </c>
      <c r="H72" s="94">
        <f>H59</f>
        <v>431600</v>
      </c>
      <c r="I72" s="94">
        <f>I68</f>
        <v>280492</v>
      </c>
      <c r="J72" s="94">
        <f>J64+J68</f>
        <v>324492</v>
      </c>
      <c r="K72" s="94"/>
      <c r="L72" s="105"/>
      <c r="M72" s="105"/>
      <c r="N72" s="230"/>
      <c r="O72" s="230"/>
      <c r="P72" s="74"/>
    </row>
    <row r="73" spans="1:16" ht="12" thickBot="1">
      <c r="A73" s="241" t="s">
        <v>57</v>
      </c>
      <c r="B73" s="241"/>
      <c r="C73" s="75"/>
      <c r="D73" s="231"/>
      <c r="E73" s="231"/>
      <c r="F73" s="76"/>
      <c r="G73" s="76"/>
      <c r="H73" s="76"/>
      <c r="I73" s="76"/>
      <c r="J73" s="76"/>
      <c r="K73" s="76"/>
      <c r="L73" s="76"/>
      <c r="M73" s="76"/>
      <c r="N73" s="231"/>
      <c r="O73" s="231"/>
      <c r="P73" s="76"/>
    </row>
    <row r="74" spans="1:16" ht="11.25">
      <c r="A74" s="238" t="s">
        <v>58</v>
      </c>
      <c r="B74" s="238"/>
      <c r="C74" s="77"/>
      <c r="D74" s="230"/>
      <c r="E74" s="230">
        <f>SUM(E72)</f>
        <v>1620240</v>
      </c>
      <c r="F74" s="230"/>
      <c r="G74" s="230">
        <f>G72</f>
        <v>2095840</v>
      </c>
      <c r="H74" s="94">
        <f>H72</f>
        <v>431600</v>
      </c>
      <c r="I74" s="94">
        <f>I72</f>
        <v>280492</v>
      </c>
      <c r="J74" s="94">
        <f>J72</f>
        <v>324492</v>
      </c>
      <c r="K74" s="94"/>
      <c r="L74" s="94"/>
      <c r="M74" s="94"/>
      <c r="N74" s="230"/>
      <c r="O74" s="230"/>
      <c r="P74" s="74"/>
    </row>
    <row r="75" spans="1:16" ht="12" thickBot="1">
      <c r="A75" s="239"/>
      <c r="B75" s="239"/>
      <c r="C75" s="122"/>
      <c r="D75" s="240"/>
      <c r="E75" s="240"/>
      <c r="F75" s="240"/>
      <c r="G75" s="254"/>
      <c r="H75" s="124"/>
      <c r="I75" s="124"/>
      <c r="J75" s="124"/>
      <c r="K75" s="124"/>
      <c r="L75" s="124"/>
      <c r="M75" s="124"/>
      <c r="N75" s="240"/>
      <c r="O75" s="240"/>
      <c r="P75" s="124"/>
    </row>
    <row r="76" spans="1:16" ht="11.25">
      <c r="A76" s="78"/>
      <c r="B76" s="44"/>
      <c r="C76" s="78"/>
      <c r="D76" s="78"/>
      <c r="E76" s="79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1:16" ht="11.25">
      <c r="A77" s="78"/>
      <c r="B77" s="44"/>
      <c r="C77" s="78"/>
      <c r="D77" s="78"/>
      <c r="E77" s="79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1:16" ht="12" thickBot="1">
      <c r="A78" s="244" t="s">
        <v>168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</row>
    <row r="79" spans="1:16" ht="12" thickBot="1">
      <c r="A79" s="1" t="s">
        <v>0</v>
      </c>
      <c r="B79" s="246" t="s">
        <v>1</v>
      </c>
      <c r="C79" s="1" t="s">
        <v>2</v>
      </c>
      <c r="D79" s="249" t="s">
        <v>3</v>
      </c>
      <c r="E79" s="249"/>
      <c r="F79" s="249" t="s">
        <v>4</v>
      </c>
      <c r="G79" s="249"/>
      <c r="H79" s="251" t="s">
        <v>5</v>
      </c>
      <c r="I79" s="251"/>
      <c r="J79" s="251"/>
      <c r="K79" s="251"/>
      <c r="L79" s="251"/>
      <c r="M79" s="251"/>
      <c r="N79" s="249" t="s">
        <v>6</v>
      </c>
      <c r="O79" s="249"/>
      <c r="P79" s="249" t="s">
        <v>7</v>
      </c>
    </row>
    <row r="80" spans="1:16" ht="12" thickBot="1">
      <c r="A80" s="2" t="s">
        <v>8</v>
      </c>
      <c r="B80" s="247"/>
      <c r="C80" s="2" t="s">
        <v>9</v>
      </c>
      <c r="D80" s="243" t="s">
        <v>10</v>
      </c>
      <c r="E80" s="243"/>
      <c r="F80" s="243" t="s">
        <v>115</v>
      </c>
      <c r="G80" s="243"/>
      <c r="H80" s="252" t="s">
        <v>116</v>
      </c>
      <c r="I80" s="252"/>
      <c r="J80" s="252">
        <v>2011</v>
      </c>
      <c r="K80" s="252"/>
      <c r="L80" s="252">
        <v>2012</v>
      </c>
      <c r="M80" s="252"/>
      <c r="N80" s="243"/>
      <c r="O80" s="243"/>
      <c r="P80" s="250"/>
    </row>
    <row r="81" spans="1:16" ht="12" thickBot="1">
      <c r="A81" s="5"/>
      <c r="B81" s="248"/>
      <c r="C81" s="3"/>
      <c r="D81" s="3" t="s">
        <v>11</v>
      </c>
      <c r="E81" s="6" t="s">
        <v>12</v>
      </c>
      <c r="F81" s="3" t="s">
        <v>11</v>
      </c>
      <c r="G81" s="3" t="s">
        <v>12</v>
      </c>
      <c r="H81" s="3" t="s">
        <v>11</v>
      </c>
      <c r="I81" s="3" t="s">
        <v>12</v>
      </c>
      <c r="J81" s="3" t="s">
        <v>11</v>
      </c>
      <c r="K81" s="3" t="s">
        <v>12</v>
      </c>
      <c r="L81" s="4" t="s">
        <v>11</v>
      </c>
      <c r="M81" s="4" t="s">
        <v>12</v>
      </c>
      <c r="N81" s="4" t="s">
        <v>11</v>
      </c>
      <c r="O81" s="4" t="s">
        <v>12</v>
      </c>
      <c r="P81" s="243"/>
    </row>
    <row r="82" spans="1:16" ht="12" thickBot="1">
      <c r="A82" s="7" t="s">
        <v>13</v>
      </c>
      <c r="B82" s="7" t="s">
        <v>14</v>
      </c>
      <c r="C82" s="7" t="s">
        <v>15</v>
      </c>
      <c r="D82" s="7" t="s">
        <v>16</v>
      </c>
      <c r="E82" s="8" t="s">
        <v>17</v>
      </c>
      <c r="F82" s="7" t="s">
        <v>18</v>
      </c>
      <c r="G82" s="7" t="s">
        <v>19</v>
      </c>
      <c r="H82" s="7" t="s">
        <v>20</v>
      </c>
      <c r="I82" s="7" t="s">
        <v>21</v>
      </c>
      <c r="J82" s="7" t="s">
        <v>22</v>
      </c>
      <c r="K82" s="7" t="s">
        <v>23</v>
      </c>
      <c r="L82" s="7" t="s">
        <v>24</v>
      </c>
      <c r="M82" s="7" t="s">
        <v>25</v>
      </c>
      <c r="N82" s="7" t="s">
        <v>26</v>
      </c>
      <c r="O82" s="7" t="s">
        <v>27</v>
      </c>
      <c r="P82" s="7" t="s">
        <v>28</v>
      </c>
    </row>
    <row r="83" spans="1:16" ht="11.25">
      <c r="A83" s="46" t="s">
        <v>66</v>
      </c>
      <c r="B83" s="10"/>
      <c r="C83" s="10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189"/>
    </row>
    <row r="84" spans="1:16" ht="11.25">
      <c r="A84" s="46" t="s">
        <v>67</v>
      </c>
      <c r="B84" s="13"/>
      <c r="C84" s="13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190"/>
    </row>
    <row r="85" spans="1:16" ht="13.5">
      <c r="A85" s="80" t="s">
        <v>68</v>
      </c>
      <c r="B85" s="16" t="s">
        <v>69</v>
      </c>
      <c r="C85" s="16" t="s">
        <v>52</v>
      </c>
      <c r="D85" s="41"/>
      <c r="E85" s="41"/>
      <c r="F85" s="41"/>
      <c r="G85" s="41">
        <v>964</v>
      </c>
      <c r="H85" s="86">
        <v>0.87</v>
      </c>
      <c r="I85" s="81"/>
      <c r="J85" s="81">
        <f>964-0.87</f>
        <v>963.13</v>
      </c>
      <c r="K85" s="81"/>
      <c r="L85" s="81"/>
      <c r="M85" s="81"/>
      <c r="N85" s="41"/>
      <c r="O85" s="41"/>
      <c r="P85" s="60"/>
    </row>
    <row r="86" spans="1:16" ht="13.5">
      <c r="A86" s="80" t="s">
        <v>70</v>
      </c>
      <c r="B86" s="82" t="s">
        <v>38</v>
      </c>
      <c r="C86" s="16"/>
      <c r="D86" s="41"/>
      <c r="E86" s="41"/>
      <c r="F86" s="41"/>
      <c r="G86" s="41"/>
      <c r="H86" s="41"/>
      <c r="I86" s="81"/>
      <c r="J86" s="81"/>
      <c r="K86" s="41"/>
      <c r="L86" s="81"/>
      <c r="M86" s="81"/>
      <c r="N86" s="41"/>
      <c r="O86" s="41"/>
      <c r="P86" s="60"/>
    </row>
    <row r="87" spans="1:16" ht="13.5">
      <c r="A87" s="80" t="s">
        <v>71</v>
      </c>
      <c r="B87" s="16" t="s">
        <v>72</v>
      </c>
      <c r="C87" s="16"/>
      <c r="D87" s="41"/>
      <c r="E87" s="41"/>
      <c r="F87" s="41"/>
      <c r="G87" s="41"/>
      <c r="H87" s="41"/>
      <c r="I87" s="81"/>
      <c r="J87" s="81"/>
      <c r="K87" s="81"/>
      <c r="L87" s="81"/>
      <c r="M87" s="81"/>
      <c r="N87" s="41"/>
      <c r="O87" s="41"/>
      <c r="P87" s="60"/>
    </row>
    <row r="88" spans="1:16" ht="13.5">
      <c r="A88" s="46"/>
      <c r="B88" s="82" t="s">
        <v>41</v>
      </c>
      <c r="C88" s="16"/>
      <c r="D88" s="41"/>
      <c r="E88" s="41"/>
      <c r="F88" s="41"/>
      <c r="G88" s="41"/>
      <c r="H88" s="41"/>
      <c r="I88" s="81"/>
      <c r="J88" s="81"/>
      <c r="K88" s="81"/>
      <c r="L88" s="81"/>
      <c r="M88" s="81"/>
      <c r="N88" s="41"/>
      <c r="O88" s="41"/>
      <c r="P88" s="60"/>
    </row>
    <row r="89" spans="1:16" ht="13.5">
      <c r="A89" s="62"/>
      <c r="B89" s="82" t="s">
        <v>46</v>
      </c>
      <c r="C89" s="82"/>
      <c r="D89" s="32"/>
      <c r="E89" s="32"/>
      <c r="F89" s="32"/>
      <c r="G89" s="32"/>
      <c r="H89" s="32"/>
      <c r="I89" s="83"/>
      <c r="J89" s="83"/>
      <c r="K89" s="83"/>
      <c r="L89" s="83"/>
      <c r="M89" s="83"/>
      <c r="N89" s="32"/>
      <c r="O89" s="32"/>
      <c r="P89" s="84"/>
    </row>
    <row r="90" spans="1:16" ht="12" customHeight="1">
      <c r="A90" s="65" t="s">
        <v>73</v>
      </c>
      <c r="B90" s="21" t="s">
        <v>37</v>
      </c>
      <c r="C90" s="16" t="s">
        <v>74</v>
      </c>
      <c r="D90" s="41"/>
      <c r="E90" s="41"/>
      <c r="F90" s="41"/>
      <c r="G90" s="41">
        <v>18853</v>
      </c>
      <c r="H90" s="41"/>
      <c r="I90" s="81"/>
      <c r="J90" s="81">
        <v>18853</v>
      </c>
      <c r="K90" s="81"/>
      <c r="L90" s="81"/>
      <c r="M90" s="81"/>
      <c r="N90" s="135"/>
      <c r="O90" s="41"/>
      <c r="P90" s="191"/>
    </row>
    <row r="91" spans="1:16" ht="12.75" customHeight="1">
      <c r="A91" s="65" t="s">
        <v>75</v>
      </c>
      <c r="B91" s="20" t="s">
        <v>38</v>
      </c>
      <c r="C91" s="16"/>
      <c r="D91" s="41"/>
      <c r="E91" s="41"/>
      <c r="F91" s="41"/>
      <c r="G91" s="41"/>
      <c r="H91" s="41"/>
      <c r="I91" s="81"/>
      <c r="J91" s="81"/>
      <c r="K91" s="81"/>
      <c r="L91" s="81"/>
      <c r="M91" s="81"/>
      <c r="N91" s="41"/>
      <c r="O91" s="41"/>
      <c r="P91" s="80"/>
    </row>
    <row r="92" spans="1:16" ht="13.5">
      <c r="A92" s="46"/>
      <c r="B92" s="29" t="s">
        <v>76</v>
      </c>
      <c r="C92" s="16"/>
      <c r="D92" s="41"/>
      <c r="E92" s="41"/>
      <c r="F92" s="41"/>
      <c r="G92" s="41"/>
      <c r="H92" s="41"/>
      <c r="I92" s="81"/>
      <c r="J92" s="81"/>
      <c r="K92" s="81"/>
      <c r="L92" s="81"/>
      <c r="M92" s="81"/>
      <c r="N92" s="41"/>
      <c r="O92" s="41"/>
      <c r="P92" s="80"/>
    </row>
    <row r="93" spans="1:16" ht="13.5">
      <c r="A93" s="62"/>
      <c r="B93" s="20" t="s">
        <v>111</v>
      </c>
      <c r="C93" s="82"/>
      <c r="D93" s="32"/>
      <c r="E93" s="32"/>
      <c r="F93" s="32"/>
      <c r="G93" s="32"/>
      <c r="H93" s="32"/>
      <c r="I93" s="83"/>
      <c r="J93" s="83"/>
      <c r="K93" s="83"/>
      <c r="L93" s="83"/>
      <c r="M93" s="83"/>
      <c r="N93" s="32"/>
      <c r="O93" s="32"/>
      <c r="P93" s="192"/>
    </row>
    <row r="94" spans="1:16" ht="11.25">
      <c r="A94" s="42" t="s">
        <v>129</v>
      </c>
      <c r="B94" s="21" t="s">
        <v>37</v>
      </c>
      <c r="C94" s="88" t="s">
        <v>52</v>
      </c>
      <c r="D94" s="41"/>
      <c r="E94" s="41"/>
      <c r="F94" s="41"/>
      <c r="G94" s="41">
        <v>2000</v>
      </c>
      <c r="H94" s="41"/>
      <c r="I94" s="41"/>
      <c r="J94" s="86">
        <v>2000</v>
      </c>
      <c r="K94" s="41"/>
      <c r="L94" s="41"/>
      <c r="M94" s="41"/>
      <c r="N94" s="41"/>
      <c r="O94" s="41"/>
      <c r="P94" s="60"/>
    </row>
    <row r="95" spans="1:16" ht="11.25">
      <c r="A95" s="42" t="s">
        <v>130</v>
      </c>
      <c r="B95" s="21" t="s">
        <v>38</v>
      </c>
      <c r="C95" s="88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36"/>
    </row>
    <row r="96" spans="1:16" ht="11.25">
      <c r="A96" s="50"/>
      <c r="B96" s="29" t="s">
        <v>76</v>
      </c>
      <c r="C96" s="88"/>
      <c r="D96" s="41"/>
      <c r="E96" s="41"/>
      <c r="F96" s="41"/>
      <c r="G96" s="41"/>
      <c r="H96" s="86"/>
      <c r="I96" s="86"/>
      <c r="J96" s="86"/>
      <c r="K96" s="41"/>
      <c r="L96" s="41"/>
      <c r="M96" s="41"/>
      <c r="N96" s="41"/>
      <c r="O96" s="41"/>
      <c r="P96" s="60"/>
    </row>
    <row r="97" spans="1:16" ht="12" thickBot="1">
      <c r="A97" s="129"/>
      <c r="B97" s="20" t="s">
        <v>111</v>
      </c>
      <c r="C97" s="89"/>
      <c r="D97" s="32"/>
      <c r="E97" s="32"/>
      <c r="F97" s="32"/>
      <c r="G97" s="32"/>
      <c r="H97" s="102"/>
      <c r="I97" s="102"/>
      <c r="J97" s="102"/>
      <c r="K97" s="32"/>
      <c r="L97" s="32"/>
      <c r="M97" s="32"/>
      <c r="N97" s="32"/>
      <c r="O97" s="32"/>
      <c r="P97" s="91"/>
    </row>
    <row r="98" spans="1:16" ht="11.25">
      <c r="A98" s="42" t="s">
        <v>131</v>
      </c>
      <c r="B98" s="193"/>
      <c r="C98" s="21" t="s">
        <v>65</v>
      </c>
      <c r="D98" s="41"/>
      <c r="E98" s="41">
        <v>2830173</v>
      </c>
      <c r="F98" s="41"/>
      <c r="G98" s="41">
        <v>50173</v>
      </c>
      <c r="H98" s="86"/>
      <c r="I98" s="86">
        <v>280000</v>
      </c>
      <c r="J98" s="86"/>
      <c r="K98" s="41"/>
      <c r="L98" s="41"/>
      <c r="M98" s="86">
        <v>375000</v>
      </c>
      <c r="N98" s="41"/>
      <c r="O98" s="41"/>
      <c r="P98" s="60"/>
    </row>
    <row r="99" spans="1:16" ht="11.25">
      <c r="A99" s="90"/>
      <c r="B99" s="20" t="s">
        <v>46</v>
      </c>
      <c r="C99" s="21"/>
      <c r="D99" s="41"/>
      <c r="E99" s="41"/>
      <c r="F99" s="41"/>
      <c r="G99" s="41"/>
      <c r="H99" s="86"/>
      <c r="I99" s="86"/>
      <c r="J99" s="86"/>
      <c r="K99" s="41"/>
      <c r="L99" s="41"/>
      <c r="M99" s="41">
        <v>2125000</v>
      </c>
      <c r="N99" s="41"/>
      <c r="O99" s="41"/>
      <c r="P99" s="194"/>
    </row>
    <row r="100" spans="1:16" ht="11.25">
      <c r="A100" s="90"/>
      <c r="B100" s="21"/>
      <c r="C100" s="21"/>
      <c r="D100" s="41"/>
      <c r="E100" s="41"/>
      <c r="F100" s="41"/>
      <c r="G100" s="41"/>
      <c r="H100" s="86"/>
      <c r="I100" s="86"/>
      <c r="J100" s="86"/>
      <c r="K100" s="41"/>
      <c r="L100" s="41"/>
      <c r="M100" s="41"/>
      <c r="N100" s="41"/>
      <c r="O100" s="41"/>
      <c r="P100" s="194"/>
    </row>
    <row r="101" spans="1:16" ht="11.25">
      <c r="A101" s="90" t="s">
        <v>77</v>
      </c>
      <c r="B101" s="21" t="s">
        <v>39</v>
      </c>
      <c r="C101" s="21"/>
      <c r="D101" s="41"/>
      <c r="E101" s="41">
        <v>2534173</v>
      </c>
      <c r="F101" s="41"/>
      <c r="G101" s="41">
        <v>34173</v>
      </c>
      <c r="H101" s="86"/>
      <c r="I101" s="86"/>
      <c r="J101" s="86"/>
      <c r="K101" s="41"/>
      <c r="L101" s="41"/>
      <c r="M101" s="86">
        <v>375000</v>
      </c>
      <c r="N101" s="41"/>
      <c r="O101" s="41"/>
      <c r="P101" s="194"/>
    </row>
    <row r="102" spans="1:16" ht="11.25">
      <c r="A102" s="42"/>
      <c r="B102" s="21" t="s">
        <v>41</v>
      </c>
      <c r="C102" s="21"/>
      <c r="D102" s="41"/>
      <c r="E102" s="41"/>
      <c r="F102" s="41"/>
      <c r="G102" s="41"/>
      <c r="H102" s="86"/>
      <c r="I102" s="86"/>
      <c r="J102" s="86"/>
      <c r="K102" s="41"/>
      <c r="L102" s="41"/>
      <c r="M102" s="41">
        <v>2125000</v>
      </c>
      <c r="N102" s="41"/>
      <c r="O102" s="41"/>
      <c r="P102" s="194"/>
    </row>
    <row r="103" spans="1:16" ht="11.25">
      <c r="A103" s="42"/>
      <c r="B103" s="21"/>
      <c r="C103" s="21"/>
      <c r="D103" s="41"/>
      <c r="E103" s="41"/>
      <c r="F103" s="41"/>
      <c r="G103" s="41"/>
      <c r="H103" s="86"/>
      <c r="I103" s="86"/>
      <c r="J103" s="86"/>
      <c r="K103" s="41"/>
      <c r="L103" s="41"/>
      <c r="M103" s="41"/>
      <c r="N103" s="41"/>
      <c r="O103" s="41"/>
      <c r="P103" s="194"/>
    </row>
    <row r="104" spans="1:16" ht="11.25">
      <c r="A104" s="90" t="s">
        <v>78</v>
      </c>
      <c r="B104" s="21" t="s">
        <v>79</v>
      </c>
      <c r="C104" s="21"/>
      <c r="D104" s="41"/>
      <c r="E104" s="41">
        <v>171000</v>
      </c>
      <c r="F104" s="41"/>
      <c r="G104" s="41">
        <v>16000</v>
      </c>
      <c r="H104" s="86"/>
      <c r="I104" s="86">
        <v>155000</v>
      </c>
      <c r="J104" s="86"/>
      <c r="K104" s="41"/>
      <c r="L104" s="41"/>
      <c r="M104" s="41"/>
      <c r="N104" s="41"/>
      <c r="O104" s="41"/>
      <c r="P104" s="194"/>
    </row>
    <row r="105" spans="1:16" ht="11.25">
      <c r="A105" s="42" t="s">
        <v>80</v>
      </c>
      <c r="B105" s="20" t="s">
        <v>81</v>
      </c>
      <c r="C105" s="21"/>
      <c r="D105" s="41"/>
      <c r="E105" s="41"/>
      <c r="F105" s="41"/>
      <c r="G105" s="41"/>
      <c r="H105" s="86"/>
      <c r="I105" s="86"/>
      <c r="J105" s="86"/>
      <c r="K105" s="41"/>
      <c r="L105" s="41"/>
      <c r="M105" s="41"/>
      <c r="N105" s="41"/>
      <c r="O105" s="41"/>
      <c r="P105" s="194"/>
    </row>
    <row r="106" spans="1:16" ht="11.25">
      <c r="A106" s="42"/>
      <c r="B106" s="21" t="s">
        <v>39</v>
      </c>
      <c r="C106" s="21"/>
      <c r="D106" s="41"/>
      <c r="E106" s="41"/>
      <c r="F106" s="41"/>
      <c r="G106" s="41"/>
      <c r="H106" s="86"/>
      <c r="I106" s="86"/>
      <c r="J106" s="86"/>
      <c r="K106" s="41"/>
      <c r="L106" s="41"/>
      <c r="M106" s="41"/>
      <c r="N106" s="41"/>
      <c r="O106" s="41"/>
      <c r="P106" s="194"/>
    </row>
    <row r="107" spans="1:16" ht="11.25">
      <c r="A107" s="42"/>
      <c r="B107" s="21" t="s">
        <v>41</v>
      </c>
      <c r="C107" s="21"/>
      <c r="D107" s="41"/>
      <c r="E107" s="41"/>
      <c r="F107" s="41"/>
      <c r="G107" s="41"/>
      <c r="H107" s="86"/>
      <c r="I107" s="86"/>
      <c r="J107" s="86"/>
      <c r="K107" s="41"/>
      <c r="L107" s="41"/>
      <c r="M107" s="41"/>
      <c r="N107" s="41"/>
      <c r="O107" s="41"/>
      <c r="P107" s="194"/>
    </row>
    <row r="108" spans="1:16" ht="11.25">
      <c r="A108" s="42"/>
      <c r="B108" s="130"/>
      <c r="C108" s="21"/>
      <c r="D108" s="41"/>
      <c r="E108" s="41"/>
      <c r="F108" s="41"/>
      <c r="G108" s="41"/>
      <c r="H108" s="86"/>
      <c r="I108" s="86"/>
      <c r="J108" s="86"/>
      <c r="K108" s="41"/>
      <c r="L108" s="41"/>
      <c r="M108" s="41"/>
      <c r="N108" s="41"/>
      <c r="O108" s="41"/>
      <c r="P108" s="194"/>
    </row>
    <row r="109" spans="1:16" ht="11.25">
      <c r="A109" s="34" t="s">
        <v>133</v>
      </c>
      <c r="B109" s="20" t="s">
        <v>46</v>
      </c>
      <c r="C109" s="21"/>
      <c r="D109" s="41"/>
      <c r="E109" s="41">
        <v>75000</v>
      </c>
      <c r="F109" s="41"/>
      <c r="G109" s="41"/>
      <c r="H109" s="86"/>
      <c r="I109" s="86">
        <v>75000</v>
      </c>
      <c r="J109" s="86"/>
      <c r="K109" s="41"/>
      <c r="L109" s="41"/>
      <c r="M109" s="41"/>
      <c r="N109" s="41"/>
      <c r="O109" s="41"/>
      <c r="P109" s="194"/>
    </row>
    <row r="110" spans="1:16" ht="11.25">
      <c r="A110" s="34"/>
      <c r="B110" s="21" t="s">
        <v>39</v>
      </c>
      <c r="C110" s="21"/>
      <c r="D110" s="41"/>
      <c r="E110" s="41"/>
      <c r="F110" s="41"/>
      <c r="G110" s="41"/>
      <c r="H110" s="86"/>
      <c r="I110" s="86"/>
      <c r="J110" s="86"/>
      <c r="K110" s="41"/>
      <c r="L110" s="41"/>
      <c r="M110" s="41"/>
      <c r="N110" s="41"/>
      <c r="O110" s="41"/>
      <c r="P110" s="194"/>
    </row>
    <row r="111" spans="1:16" ht="11.25">
      <c r="A111" s="34"/>
      <c r="B111" s="21" t="s">
        <v>41</v>
      </c>
      <c r="C111" s="21"/>
      <c r="D111" s="41"/>
      <c r="E111" s="41"/>
      <c r="F111" s="41"/>
      <c r="G111" s="41"/>
      <c r="H111" s="86"/>
      <c r="I111" s="86"/>
      <c r="J111" s="86"/>
      <c r="K111" s="41"/>
      <c r="L111" s="41"/>
      <c r="M111" s="41"/>
      <c r="N111" s="41"/>
      <c r="O111" s="41"/>
      <c r="P111" s="194"/>
    </row>
    <row r="112" spans="1:16" ht="11.25">
      <c r="A112" s="34"/>
      <c r="B112" s="130"/>
      <c r="C112" s="21"/>
      <c r="D112" s="41"/>
      <c r="E112" s="41"/>
      <c r="F112" s="41"/>
      <c r="G112" s="41"/>
      <c r="H112" s="86"/>
      <c r="I112" s="86"/>
      <c r="J112" s="86"/>
      <c r="K112" s="41"/>
      <c r="L112" s="41"/>
      <c r="M112" s="41"/>
      <c r="N112" s="41"/>
      <c r="O112" s="41"/>
      <c r="P112" s="194"/>
    </row>
    <row r="113" spans="1:16" ht="11.25">
      <c r="A113" s="34" t="s">
        <v>134</v>
      </c>
      <c r="B113" s="20" t="s">
        <v>46</v>
      </c>
      <c r="C113" s="21"/>
      <c r="D113" s="41"/>
      <c r="E113" s="41">
        <v>50000</v>
      </c>
      <c r="F113" s="41"/>
      <c r="G113" s="41"/>
      <c r="H113" s="86"/>
      <c r="I113" s="86">
        <v>50000</v>
      </c>
      <c r="J113" s="86"/>
      <c r="K113" s="41"/>
      <c r="L113" s="41"/>
      <c r="M113" s="41"/>
      <c r="N113" s="41"/>
      <c r="O113" s="41"/>
      <c r="P113" s="194"/>
    </row>
    <row r="114" spans="1:16" ht="11.25">
      <c r="A114" s="34"/>
      <c r="B114" s="21" t="s">
        <v>39</v>
      </c>
      <c r="C114" s="21"/>
      <c r="D114" s="41"/>
      <c r="E114" s="41"/>
      <c r="F114" s="41"/>
      <c r="G114" s="41"/>
      <c r="H114" s="86"/>
      <c r="I114" s="86"/>
      <c r="J114" s="86"/>
      <c r="K114" s="41"/>
      <c r="L114" s="41"/>
      <c r="M114" s="41"/>
      <c r="N114" s="41"/>
      <c r="O114" s="41"/>
      <c r="P114" s="194"/>
    </row>
    <row r="115" spans="1:16" ht="11.25">
      <c r="A115" s="40"/>
      <c r="B115" s="20" t="s">
        <v>41</v>
      </c>
      <c r="C115" s="20"/>
      <c r="D115" s="32"/>
      <c r="E115" s="32"/>
      <c r="F115" s="32"/>
      <c r="G115" s="32"/>
      <c r="H115" s="102"/>
      <c r="I115" s="102"/>
      <c r="J115" s="102"/>
      <c r="K115" s="32"/>
      <c r="L115" s="32"/>
      <c r="M115" s="32"/>
      <c r="N115" s="32"/>
      <c r="O115" s="32"/>
      <c r="P115" s="195"/>
    </row>
    <row r="116" spans="1:16" ht="11.25">
      <c r="A116" s="34" t="s">
        <v>131</v>
      </c>
      <c r="B116" s="61"/>
      <c r="C116" s="21" t="s">
        <v>64</v>
      </c>
      <c r="D116" s="41">
        <f>D119+D122+D125+D128</f>
        <v>4390173</v>
      </c>
      <c r="E116" s="41"/>
      <c r="F116" s="41">
        <f>F119+F122</f>
        <v>50173</v>
      </c>
      <c r="G116" s="41"/>
      <c r="H116" s="86">
        <f>H122+H128</f>
        <v>480000</v>
      </c>
      <c r="I116" s="86"/>
      <c r="J116" s="86">
        <f>J119+J125+J128</f>
        <v>579000</v>
      </c>
      <c r="K116" s="41"/>
      <c r="L116" s="41"/>
      <c r="M116" s="41"/>
      <c r="N116" s="41"/>
      <c r="O116" s="41"/>
      <c r="P116" s="194"/>
    </row>
    <row r="117" spans="1:16" ht="11.25">
      <c r="A117" s="34"/>
      <c r="B117" s="20" t="s">
        <v>46</v>
      </c>
      <c r="C117" s="21"/>
      <c r="D117" s="41"/>
      <c r="E117" s="41"/>
      <c r="F117" s="41"/>
      <c r="G117" s="41"/>
      <c r="H117" s="86"/>
      <c r="I117" s="86"/>
      <c r="J117" s="41">
        <f>J120+J126+J129</f>
        <v>3281000</v>
      </c>
      <c r="K117" s="41"/>
      <c r="L117" s="41"/>
      <c r="M117" s="41"/>
      <c r="N117" s="41"/>
      <c r="O117" s="41"/>
      <c r="P117" s="194"/>
    </row>
    <row r="118" spans="1:16" ht="11.25">
      <c r="A118" s="34"/>
      <c r="B118" s="21"/>
      <c r="C118" s="21"/>
      <c r="D118" s="41"/>
      <c r="E118" s="41"/>
      <c r="F118" s="41"/>
      <c r="G118" s="41"/>
      <c r="H118" s="86"/>
      <c r="I118" s="86"/>
      <c r="J118" s="41"/>
      <c r="K118" s="41"/>
      <c r="L118" s="41"/>
      <c r="M118" s="41"/>
      <c r="N118" s="41"/>
      <c r="O118" s="41"/>
      <c r="P118" s="194"/>
    </row>
    <row r="119" spans="1:16" ht="11.25">
      <c r="A119" s="34" t="s">
        <v>174</v>
      </c>
      <c r="B119" s="21" t="s">
        <v>39</v>
      </c>
      <c r="C119" s="21"/>
      <c r="D119" s="41">
        <v>3534173</v>
      </c>
      <c r="E119" s="41"/>
      <c r="F119" s="41">
        <v>34173</v>
      </c>
      <c r="G119" s="41"/>
      <c r="H119" s="86"/>
      <c r="I119" s="86"/>
      <c r="J119" s="86">
        <v>525000</v>
      </c>
      <c r="K119" s="41"/>
      <c r="L119" s="41"/>
      <c r="M119" s="41"/>
      <c r="N119" s="41"/>
      <c r="O119" s="41"/>
      <c r="P119" s="194"/>
    </row>
    <row r="120" spans="1:16" ht="11.25">
      <c r="A120" s="34"/>
      <c r="B120" s="20" t="s">
        <v>41</v>
      </c>
      <c r="C120" s="21"/>
      <c r="D120" s="41"/>
      <c r="E120" s="41"/>
      <c r="F120" s="41"/>
      <c r="G120" s="41"/>
      <c r="H120" s="86"/>
      <c r="I120" s="86"/>
      <c r="J120" s="41">
        <v>2975000</v>
      </c>
      <c r="K120" s="41"/>
      <c r="L120" s="41"/>
      <c r="M120" s="41"/>
      <c r="N120" s="41"/>
      <c r="O120" s="41"/>
      <c r="P120" s="194"/>
    </row>
    <row r="121" spans="1:16" ht="11.25">
      <c r="A121" s="196"/>
      <c r="B121" s="21" t="s">
        <v>79</v>
      </c>
      <c r="C121" s="21"/>
      <c r="D121" s="41"/>
      <c r="E121" s="41"/>
      <c r="F121" s="41"/>
      <c r="G121" s="41"/>
      <c r="H121" s="86"/>
      <c r="I121" s="86"/>
      <c r="J121" s="86"/>
      <c r="K121" s="41"/>
      <c r="L121" s="41"/>
      <c r="M121" s="41"/>
      <c r="N121" s="41"/>
      <c r="O121" s="41"/>
      <c r="P121" s="194"/>
    </row>
    <row r="122" spans="1:16" ht="11.25">
      <c r="A122" s="90" t="s">
        <v>78</v>
      </c>
      <c r="B122" s="20" t="s">
        <v>81</v>
      </c>
      <c r="C122" s="21"/>
      <c r="D122" s="41">
        <v>171000</v>
      </c>
      <c r="E122" s="41"/>
      <c r="F122" s="41">
        <v>16000</v>
      </c>
      <c r="G122" s="41"/>
      <c r="H122" s="86">
        <v>155000</v>
      </c>
      <c r="I122" s="86"/>
      <c r="J122" s="86"/>
      <c r="K122" s="41"/>
      <c r="L122" s="41"/>
      <c r="M122" s="41"/>
      <c r="N122" s="41"/>
      <c r="O122" s="41"/>
      <c r="P122" s="194"/>
    </row>
    <row r="123" spans="1:16" ht="11.25">
      <c r="A123" s="42" t="s">
        <v>80</v>
      </c>
      <c r="B123" s="21" t="s">
        <v>39</v>
      </c>
      <c r="C123" s="21"/>
      <c r="D123" s="41"/>
      <c r="E123" s="41"/>
      <c r="F123" s="41"/>
      <c r="G123" s="41"/>
      <c r="H123" s="86"/>
      <c r="I123" s="86"/>
      <c r="J123" s="86"/>
      <c r="K123" s="41"/>
      <c r="L123" s="41"/>
      <c r="M123" s="41"/>
      <c r="N123" s="41"/>
      <c r="O123" s="41"/>
      <c r="P123" s="194"/>
    </row>
    <row r="124" spans="1:16" ht="11.25">
      <c r="A124" s="34"/>
      <c r="B124" s="21" t="s">
        <v>41</v>
      </c>
      <c r="C124" s="21"/>
      <c r="D124" s="41"/>
      <c r="E124" s="41"/>
      <c r="F124" s="41"/>
      <c r="G124" s="41"/>
      <c r="H124" s="86"/>
      <c r="I124" s="86"/>
      <c r="J124" s="86"/>
      <c r="K124" s="41"/>
      <c r="L124" s="41"/>
      <c r="M124" s="41"/>
      <c r="N124" s="41"/>
      <c r="O124" s="41"/>
      <c r="P124" s="194"/>
    </row>
    <row r="125" spans="1:16" ht="11.25">
      <c r="A125" s="34" t="s">
        <v>135</v>
      </c>
      <c r="B125" s="20" t="s">
        <v>46</v>
      </c>
      <c r="C125" s="21"/>
      <c r="D125" s="41">
        <v>34000</v>
      </c>
      <c r="E125" s="41"/>
      <c r="F125" s="41"/>
      <c r="G125" s="41"/>
      <c r="H125" s="86"/>
      <c r="I125" s="86"/>
      <c r="J125" s="86">
        <v>5100</v>
      </c>
      <c r="K125" s="41"/>
      <c r="L125" s="41"/>
      <c r="M125" s="41"/>
      <c r="N125" s="41"/>
      <c r="O125" s="41"/>
      <c r="P125" s="194"/>
    </row>
    <row r="126" spans="1:16" ht="11.25">
      <c r="A126" s="34" t="s">
        <v>136</v>
      </c>
      <c r="B126" s="21" t="s">
        <v>39</v>
      </c>
      <c r="C126" s="21"/>
      <c r="D126" s="41"/>
      <c r="E126" s="41"/>
      <c r="F126" s="41"/>
      <c r="G126" s="41"/>
      <c r="H126" s="86"/>
      <c r="I126" s="86"/>
      <c r="J126" s="41">
        <v>28900</v>
      </c>
      <c r="K126" s="41"/>
      <c r="L126" s="41"/>
      <c r="M126" s="41"/>
      <c r="N126" s="41"/>
      <c r="O126" s="41"/>
      <c r="P126" s="194"/>
    </row>
    <row r="127" spans="1:16" ht="11.25">
      <c r="A127" s="197"/>
      <c r="B127" s="20" t="s">
        <v>41</v>
      </c>
      <c r="C127" s="21"/>
      <c r="D127" s="41"/>
      <c r="E127" s="41"/>
      <c r="F127" s="41"/>
      <c r="G127" s="41"/>
      <c r="H127" s="86"/>
      <c r="I127" s="86"/>
      <c r="J127" s="86"/>
      <c r="K127" s="41"/>
      <c r="L127" s="41"/>
      <c r="M127" s="41"/>
      <c r="N127" s="41"/>
      <c r="O127" s="41"/>
      <c r="P127" s="194"/>
    </row>
    <row r="128" spans="1:16" ht="11.25">
      <c r="A128" s="34" t="s">
        <v>175</v>
      </c>
      <c r="B128" s="21" t="s">
        <v>39</v>
      </c>
      <c r="C128" s="21"/>
      <c r="D128" s="41">
        <v>651000</v>
      </c>
      <c r="E128" s="41"/>
      <c r="F128" s="41"/>
      <c r="G128" s="41"/>
      <c r="H128" s="86">
        <v>325000</v>
      </c>
      <c r="I128" s="86"/>
      <c r="J128" s="86">
        <v>48900</v>
      </c>
      <c r="K128" s="41"/>
      <c r="L128" s="41"/>
      <c r="M128" s="41"/>
      <c r="N128" s="41"/>
      <c r="O128" s="41"/>
      <c r="P128" s="194"/>
    </row>
    <row r="129" spans="1:16" ht="11.25">
      <c r="A129" s="34"/>
      <c r="B129" s="21" t="s">
        <v>41</v>
      </c>
      <c r="C129" s="21"/>
      <c r="D129" s="41"/>
      <c r="E129" s="41"/>
      <c r="F129" s="41"/>
      <c r="G129" s="41"/>
      <c r="H129" s="86"/>
      <c r="I129" s="86"/>
      <c r="J129" s="41">
        <v>277100</v>
      </c>
      <c r="K129" s="41"/>
      <c r="L129" s="41"/>
      <c r="M129" s="41"/>
      <c r="N129" s="41"/>
      <c r="O129" s="41"/>
      <c r="P129" s="194"/>
    </row>
    <row r="130" spans="1:16" ht="12" thickBot="1">
      <c r="A130" s="198"/>
      <c r="B130" s="20"/>
      <c r="C130" s="21"/>
      <c r="D130" s="41"/>
      <c r="E130" s="41"/>
      <c r="F130" s="41"/>
      <c r="G130" s="41"/>
      <c r="H130" s="86"/>
      <c r="I130" s="86"/>
      <c r="J130" s="86"/>
      <c r="K130" s="41"/>
      <c r="L130" s="41"/>
      <c r="M130" s="41"/>
      <c r="N130" s="41"/>
      <c r="O130" s="41"/>
      <c r="P130" s="194"/>
    </row>
    <row r="131" spans="1:16" ht="11.25">
      <c r="A131" s="257" t="s">
        <v>56</v>
      </c>
      <c r="B131" s="258"/>
      <c r="C131" s="73"/>
      <c r="D131" s="235">
        <f>SUM(D116,D98)</f>
        <v>4390173</v>
      </c>
      <c r="E131" s="235">
        <f>E98+E85</f>
        <v>2830173</v>
      </c>
      <c r="F131" s="235">
        <f>F116</f>
        <v>50173</v>
      </c>
      <c r="G131" s="235">
        <f>G90+G94+G98+G85</f>
        <v>71990</v>
      </c>
      <c r="H131" s="92">
        <f>SUM(H98,H116,H85)</f>
        <v>480000.87</v>
      </c>
      <c r="I131" s="93">
        <f>I98+I85+I90</f>
        <v>280000</v>
      </c>
      <c r="J131" s="94">
        <f>SUM(J98,J85,J90,J94,J116)</f>
        <v>600816.13</v>
      </c>
      <c r="K131" s="92"/>
      <c r="L131" s="95"/>
      <c r="M131" s="92">
        <f>M98</f>
        <v>375000</v>
      </c>
      <c r="N131" s="232"/>
      <c r="O131" s="230"/>
      <c r="P131" s="74"/>
    </row>
    <row r="132" spans="1:16" ht="12" thickBot="1">
      <c r="A132" s="255" t="s">
        <v>57</v>
      </c>
      <c r="B132" s="256"/>
      <c r="C132" s="75"/>
      <c r="D132" s="237"/>
      <c r="E132" s="237"/>
      <c r="F132" s="237"/>
      <c r="G132" s="237"/>
      <c r="H132" s="96"/>
      <c r="I132" s="96"/>
      <c r="J132" s="76">
        <f>J117</f>
        <v>3281000</v>
      </c>
      <c r="K132" s="96"/>
      <c r="L132" s="97"/>
      <c r="M132" s="96">
        <f>M99</f>
        <v>2125000</v>
      </c>
      <c r="N132" s="233"/>
      <c r="O132" s="231"/>
      <c r="P132" s="76"/>
    </row>
    <row r="133" spans="1:16" ht="11.25">
      <c r="A133" s="238" t="s">
        <v>58</v>
      </c>
      <c r="B133" s="238"/>
      <c r="C133" s="77"/>
      <c r="D133" s="235">
        <f>SUM(D131)</f>
        <v>4390173</v>
      </c>
      <c r="E133" s="235">
        <f aca="true" t="shared" si="0" ref="E133:J133">E131</f>
        <v>2830173</v>
      </c>
      <c r="F133" s="235">
        <f t="shared" si="0"/>
        <v>50173</v>
      </c>
      <c r="G133" s="235">
        <f t="shared" si="0"/>
        <v>71990</v>
      </c>
      <c r="H133" s="92">
        <f t="shared" si="0"/>
        <v>480000.87</v>
      </c>
      <c r="I133" s="92">
        <f t="shared" si="0"/>
        <v>280000</v>
      </c>
      <c r="J133" s="94">
        <f t="shared" si="0"/>
        <v>600816.13</v>
      </c>
      <c r="K133" s="92"/>
      <c r="L133" s="92"/>
      <c r="M133" s="92">
        <f>M131</f>
        <v>375000</v>
      </c>
      <c r="N133" s="232"/>
      <c r="O133" s="230"/>
      <c r="P133" s="74"/>
    </row>
    <row r="134" spans="1:16" ht="12" thickBot="1">
      <c r="A134" s="239"/>
      <c r="B134" s="239"/>
      <c r="C134" s="122"/>
      <c r="D134" s="236"/>
      <c r="E134" s="236"/>
      <c r="F134" s="236"/>
      <c r="G134" s="236"/>
      <c r="H134" s="123"/>
      <c r="I134" s="123"/>
      <c r="J134" s="123">
        <f>J132</f>
        <v>3281000</v>
      </c>
      <c r="K134" s="123"/>
      <c r="L134" s="123"/>
      <c r="M134" s="123">
        <f>M132</f>
        <v>2125000</v>
      </c>
      <c r="N134" s="234"/>
      <c r="O134" s="240"/>
      <c r="P134" s="124"/>
    </row>
    <row r="135" spans="1:16" ht="11.25">
      <c r="A135" s="98"/>
      <c r="B135" s="98"/>
      <c r="C135" s="99"/>
      <c r="D135" s="100"/>
      <c r="E135" s="100"/>
      <c r="F135" s="100"/>
      <c r="G135" s="100"/>
      <c r="H135" s="101"/>
      <c r="I135" s="101"/>
      <c r="J135" s="101"/>
      <c r="K135" s="101"/>
      <c r="L135" s="101"/>
      <c r="M135" s="101"/>
      <c r="N135" s="100"/>
      <c r="O135" s="100"/>
      <c r="P135" s="100"/>
    </row>
    <row r="136" spans="1:16" ht="12" thickBot="1">
      <c r="A136" s="244" t="s">
        <v>169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</row>
    <row r="137" spans="1:16" ht="12" thickBot="1">
      <c r="A137" s="1" t="s">
        <v>0</v>
      </c>
      <c r="B137" s="246" t="s">
        <v>1</v>
      </c>
      <c r="C137" s="1" t="s">
        <v>2</v>
      </c>
      <c r="D137" s="249" t="s">
        <v>3</v>
      </c>
      <c r="E137" s="249"/>
      <c r="F137" s="249" t="s">
        <v>4</v>
      </c>
      <c r="G137" s="249"/>
      <c r="H137" s="251" t="s">
        <v>5</v>
      </c>
      <c r="I137" s="251"/>
      <c r="J137" s="251"/>
      <c r="K137" s="251"/>
      <c r="L137" s="251"/>
      <c r="M137" s="251"/>
      <c r="N137" s="249" t="s">
        <v>6</v>
      </c>
      <c r="O137" s="249"/>
      <c r="P137" s="249" t="s">
        <v>7</v>
      </c>
    </row>
    <row r="138" spans="1:16" ht="12" thickBot="1">
      <c r="A138" s="2" t="s">
        <v>8</v>
      </c>
      <c r="B138" s="247"/>
      <c r="C138" s="2" t="s">
        <v>9</v>
      </c>
      <c r="D138" s="243" t="s">
        <v>10</v>
      </c>
      <c r="E138" s="243"/>
      <c r="F138" s="243" t="s">
        <v>115</v>
      </c>
      <c r="G138" s="243"/>
      <c r="H138" s="252" t="s">
        <v>116</v>
      </c>
      <c r="I138" s="252"/>
      <c r="J138" s="252">
        <v>2011</v>
      </c>
      <c r="K138" s="252"/>
      <c r="L138" s="252">
        <v>2012</v>
      </c>
      <c r="M138" s="252"/>
      <c r="N138" s="243"/>
      <c r="O138" s="243"/>
      <c r="P138" s="250"/>
    </row>
    <row r="139" spans="1:16" ht="12" thickBot="1">
      <c r="A139" s="5"/>
      <c r="B139" s="248"/>
      <c r="C139" s="3"/>
      <c r="D139" s="3" t="s">
        <v>11</v>
      </c>
      <c r="E139" s="6" t="s">
        <v>12</v>
      </c>
      <c r="F139" s="3" t="s">
        <v>11</v>
      </c>
      <c r="G139" s="3" t="s">
        <v>12</v>
      </c>
      <c r="H139" s="3" t="s">
        <v>11</v>
      </c>
      <c r="I139" s="3" t="s">
        <v>12</v>
      </c>
      <c r="J139" s="3" t="s">
        <v>11</v>
      </c>
      <c r="K139" s="3" t="s">
        <v>12</v>
      </c>
      <c r="L139" s="4" t="s">
        <v>11</v>
      </c>
      <c r="M139" s="4" t="s">
        <v>12</v>
      </c>
      <c r="N139" s="4" t="s">
        <v>11</v>
      </c>
      <c r="O139" s="4" t="s">
        <v>12</v>
      </c>
      <c r="P139" s="243"/>
    </row>
    <row r="140" spans="1:16" ht="12" thickBot="1">
      <c r="A140" s="7" t="s">
        <v>13</v>
      </c>
      <c r="B140" s="7" t="s">
        <v>14</v>
      </c>
      <c r="C140" s="7" t="s">
        <v>15</v>
      </c>
      <c r="D140" s="7" t="s">
        <v>16</v>
      </c>
      <c r="E140" s="8" t="s">
        <v>17</v>
      </c>
      <c r="F140" s="7" t="s">
        <v>18</v>
      </c>
      <c r="G140" s="7" t="s">
        <v>19</v>
      </c>
      <c r="H140" s="7" t="s">
        <v>20</v>
      </c>
      <c r="I140" s="7" t="s">
        <v>21</v>
      </c>
      <c r="J140" s="7" t="s">
        <v>22</v>
      </c>
      <c r="K140" s="7" t="s">
        <v>23</v>
      </c>
      <c r="L140" s="7" t="s">
        <v>24</v>
      </c>
      <c r="M140" s="7" t="s">
        <v>25</v>
      </c>
      <c r="N140" s="7" t="s">
        <v>26</v>
      </c>
      <c r="O140" s="7" t="s">
        <v>27</v>
      </c>
      <c r="P140" s="7" t="s">
        <v>28</v>
      </c>
    </row>
    <row r="141" spans="1:16" ht="11.25">
      <c r="A141" s="46" t="s">
        <v>66</v>
      </c>
      <c r="B141" s="10"/>
      <c r="C141" s="10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11"/>
    </row>
    <row r="142" spans="1:16" ht="11.25">
      <c r="A142" s="46" t="s">
        <v>82</v>
      </c>
      <c r="B142" s="13"/>
      <c r="C142" s="13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9"/>
    </row>
    <row r="143" spans="1:16" ht="11.25">
      <c r="A143" s="46" t="s">
        <v>83</v>
      </c>
      <c r="B143" s="13"/>
      <c r="C143" s="13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87"/>
    </row>
    <row r="144" spans="1:16" ht="11.25">
      <c r="A144" s="46"/>
      <c r="B144" s="13"/>
      <c r="C144" s="13"/>
      <c r="D144" s="41"/>
      <c r="E144" s="41"/>
      <c r="F144" s="41"/>
      <c r="G144" s="41"/>
      <c r="H144" s="41"/>
      <c r="I144" s="86"/>
      <c r="J144" s="41"/>
      <c r="K144" s="41"/>
      <c r="L144" s="41"/>
      <c r="M144" s="41"/>
      <c r="N144" s="41"/>
      <c r="O144" s="41"/>
      <c r="P144" s="87"/>
    </row>
    <row r="145" spans="1:16" ht="11.25">
      <c r="A145" s="42" t="s">
        <v>84</v>
      </c>
      <c r="B145" s="21" t="s">
        <v>54</v>
      </c>
      <c r="C145" s="21" t="s">
        <v>85</v>
      </c>
      <c r="D145" s="41"/>
      <c r="E145" s="41"/>
      <c r="F145" s="41"/>
      <c r="G145" s="41">
        <v>891666</v>
      </c>
      <c r="H145" s="86"/>
      <c r="I145" s="86"/>
      <c r="J145" s="41"/>
      <c r="K145" s="86"/>
      <c r="L145" s="86">
        <v>891666</v>
      </c>
      <c r="M145" s="86"/>
      <c r="N145" s="41"/>
      <c r="O145" s="41"/>
      <c r="P145" s="35" t="s">
        <v>48</v>
      </c>
    </row>
    <row r="146" spans="1:16" ht="11.25">
      <c r="A146" s="42" t="s">
        <v>86</v>
      </c>
      <c r="B146" s="20" t="s">
        <v>38</v>
      </c>
      <c r="C146" s="21"/>
      <c r="D146" s="41"/>
      <c r="E146" s="41"/>
      <c r="F146" s="41"/>
      <c r="G146" s="41"/>
      <c r="H146" s="41"/>
      <c r="I146" s="86"/>
      <c r="J146" s="41"/>
      <c r="K146" s="41"/>
      <c r="L146" s="41"/>
      <c r="M146" s="41"/>
      <c r="N146" s="41"/>
      <c r="O146" s="41"/>
      <c r="P146" s="169" t="s">
        <v>50</v>
      </c>
    </row>
    <row r="147" spans="1:16" ht="11.25">
      <c r="A147" s="42" t="s">
        <v>87</v>
      </c>
      <c r="B147" s="21" t="s">
        <v>39</v>
      </c>
      <c r="C147" s="21"/>
      <c r="D147" s="41"/>
      <c r="E147" s="41"/>
      <c r="F147" s="41"/>
      <c r="G147" s="41"/>
      <c r="H147" s="41"/>
      <c r="I147" s="86"/>
      <c r="J147" s="41"/>
      <c r="K147" s="41"/>
      <c r="L147" s="41"/>
      <c r="M147" s="41"/>
      <c r="N147" s="41"/>
      <c r="O147" s="41"/>
      <c r="P147" s="87"/>
    </row>
    <row r="148" spans="1:16" ht="11.25">
      <c r="A148" s="42"/>
      <c r="B148" s="21" t="s">
        <v>41</v>
      </c>
      <c r="C148" s="21"/>
      <c r="D148" s="41"/>
      <c r="E148" s="41"/>
      <c r="F148" s="41"/>
      <c r="G148" s="41"/>
      <c r="H148" s="41"/>
      <c r="I148" s="86"/>
      <c r="J148" s="41"/>
      <c r="K148" s="41"/>
      <c r="L148" s="41"/>
      <c r="M148" s="41"/>
      <c r="N148" s="41"/>
      <c r="O148" s="41"/>
      <c r="P148" s="87"/>
    </row>
    <row r="149" spans="1:16" ht="11.25">
      <c r="A149" s="62"/>
      <c r="B149" s="63"/>
      <c r="C149" s="63"/>
      <c r="D149" s="32"/>
      <c r="E149" s="32"/>
      <c r="F149" s="32"/>
      <c r="G149" s="32"/>
      <c r="H149" s="32"/>
      <c r="I149" s="102"/>
      <c r="J149" s="32"/>
      <c r="K149" s="32"/>
      <c r="L149" s="32"/>
      <c r="M149" s="32"/>
      <c r="N149" s="32"/>
      <c r="O149" s="32"/>
      <c r="P149" s="85"/>
    </row>
    <row r="150" spans="1:16" ht="11.25">
      <c r="A150" s="42" t="s">
        <v>184</v>
      </c>
      <c r="B150" s="21" t="s">
        <v>37</v>
      </c>
      <c r="C150" s="21" t="s">
        <v>176</v>
      </c>
      <c r="D150" s="41">
        <f>J150</f>
        <v>300000</v>
      </c>
      <c r="E150" s="41"/>
      <c r="F150" s="41"/>
      <c r="G150" s="41"/>
      <c r="H150" s="41"/>
      <c r="I150" s="41"/>
      <c r="J150" s="86">
        <v>300000</v>
      </c>
      <c r="K150" s="86"/>
      <c r="L150" s="41"/>
      <c r="M150" s="41"/>
      <c r="N150" s="41"/>
      <c r="O150" s="41"/>
      <c r="P150" s="35"/>
    </row>
    <row r="151" spans="1:16" s="199" customFormat="1" ht="11.25">
      <c r="A151" s="34" t="s">
        <v>185</v>
      </c>
      <c r="B151" s="20" t="s">
        <v>38</v>
      </c>
      <c r="C151" s="21"/>
      <c r="D151" s="41"/>
      <c r="E151" s="69"/>
      <c r="F151" s="41"/>
      <c r="G151" s="41"/>
      <c r="H151" s="86"/>
      <c r="I151" s="86"/>
      <c r="J151" s="41"/>
      <c r="K151" s="41"/>
      <c r="L151" s="86"/>
      <c r="M151" s="41"/>
      <c r="N151" s="41"/>
      <c r="O151" s="41"/>
      <c r="P151" s="35"/>
    </row>
    <row r="152" spans="1:16" ht="11.25">
      <c r="A152" s="181" t="s">
        <v>177</v>
      </c>
      <c r="B152" s="21" t="s">
        <v>39</v>
      </c>
      <c r="C152" s="21"/>
      <c r="D152" s="41"/>
      <c r="E152" s="69"/>
      <c r="F152" s="41"/>
      <c r="G152" s="41"/>
      <c r="H152" s="86"/>
      <c r="I152" s="86"/>
      <c r="J152" s="41"/>
      <c r="K152" s="41"/>
      <c r="L152" s="86"/>
      <c r="M152" s="41"/>
      <c r="N152" s="41"/>
      <c r="O152" s="41"/>
      <c r="P152" s="35"/>
    </row>
    <row r="153" spans="1:16" ht="12" thickBot="1">
      <c r="A153" s="34"/>
      <c r="B153" s="21" t="s">
        <v>41</v>
      </c>
      <c r="C153" s="21"/>
      <c r="D153" s="41"/>
      <c r="E153" s="41"/>
      <c r="F153" s="41"/>
      <c r="G153" s="41"/>
      <c r="H153" s="86"/>
      <c r="I153" s="41"/>
      <c r="J153" s="86"/>
      <c r="K153" s="86"/>
      <c r="L153" s="41"/>
      <c r="M153" s="41"/>
      <c r="N153" s="41"/>
      <c r="O153" s="41"/>
      <c r="P153" s="103"/>
    </row>
    <row r="154" spans="1:16" ht="11.25">
      <c r="A154" s="242" t="s">
        <v>56</v>
      </c>
      <c r="B154" s="242"/>
      <c r="C154" s="73"/>
      <c r="D154" s="230">
        <f>D150</f>
        <v>300000</v>
      </c>
      <c r="E154" s="230"/>
      <c r="F154" s="230"/>
      <c r="G154" s="230">
        <f>G145</f>
        <v>891666</v>
      </c>
      <c r="H154" s="94"/>
      <c r="I154" s="104"/>
      <c r="J154" s="94">
        <f>J150</f>
        <v>300000</v>
      </c>
      <c r="K154" s="94"/>
      <c r="L154" s="105">
        <f>L145</f>
        <v>891666</v>
      </c>
      <c r="M154" s="94"/>
      <c r="N154" s="230"/>
      <c r="O154" s="230"/>
      <c r="P154" s="74"/>
    </row>
    <row r="155" spans="1:16" ht="12" thickBot="1">
      <c r="A155" s="241" t="s">
        <v>57</v>
      </c>
      <c r="B155" s="241"/>
      <c r="C155" s="75"/>
      <c r="D155" s="231"/>
      <c r="E155" s="231"/>
      <c r="F155" s="231"/>
      <c r="G155" s="231"/>
      <c r="H155" s="76"/>
      <c r="I155" s="76"/>
      <c r="J155" s="76"/>
      <c r="K155" s="76"/>
      <c r="L155" s="106"/>
      <c r="M155" s="76"/>
      <c r="N155" s="231"/>
      <c r="O155" s="231"/>
      <c r="P155" s="76"/>
    </row>
    <row r="156" spans="1:16" ht="11.25">
      <c r="A156" s="238" t="s">
        <v>58</v>
      </c>
      <c r="B156" s="238"/>
      <c r="C156" s="77"/>
      <c r="D156" s="230">
        <f aca="true" t="shared" si="1" ref="D156:L156">D154</f>
        <v>300000</v>
      </c>
      <c r="E156" s="230"/>
      <c r="F156" s="230"/>
      <c r="G156" s="230">
        <f t="shared" si="1"/>
        <v>891666</v>
      </c>
      <c r="H156" s="94"/>
      <c r="I156" s="94"/>
      <c r="J156" s="94">
        <f t="shared" si="1"/>
        <v>300000</v>
      </c>
      <c r="K156" s="94"/>
      <c r="L156" s="94">
        <f t="shared" si="1"/>
        <v>891666</v>
      </c>
      <c r="M156" s="94"/>
      <c r="N156" s="230"/>
      <c r="O156" s="230"/>
      <c r="P156" s="74"/>
    </row>
    <row r="157" spans="1:16" ht="12" thickBot="1">
      <c r="A157" s="239"/>
      <c r="B157" s="239"/>
      <c r="C157" s="122"/>
      <c r="D157" s="240"/>
      <c r="E157" s="240"/>
      <c r="F157" s="240"/>
      <c r="G157" s="240"/>
      <c r="H157" s="124"/>
      <c r="I157" s="124"/>
      <c r="J157" s="124"/>
      <c r="K157" s="124"/>
      <c r="L157" s="171"/>
      <c r="M157" s="124"/>
      <c r="N157" s="240"/>
      <c r="O157" s="240"/>
      <c r="P157" s="124"/>
    </row>
    <row r="158" spans="1:16" ht="11.2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</row>
    <row r="159" spans="1:16" ht="12" thickBot="1">
      <c r="A159" s="244" t="s">
        <v>170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</row>
    <row r="160" spans="1:16" ht="12" thickBot="1">
      <c r="A160" s="1" t="s">
        <v>0</v>
      </c>
      <c r="B160" s="246" t="s">
        <v>1</v>
      </c>
      <c r="C160" s="1" t="s">
        <v>2</v>
      </c>
      <c r="D160" s="249" t="s">
        <v>3</v>
      </c>
      <c r="E160" s="249"/>
      <c r="F160" s="249" t="s">
        <v>4</v>
      </c>
      <c r="G160" s="249"/>
      <c r="H160" s="251" t="s">
        <v>5</v>
      </c>
      <c r="I160" s="251"/>
      <c r="J160" s="251"/>
      <c r="K160" s="251"/>
      <c r="L160" s="251"/>
      <c r="M160" s="251"/>
      <c r="N160" s="249" t="s">
        <v>6</v>
      </c>
      <c r="O160" s="249"/>
      <c r="P160" s="249" t="s">
        <v>7</v>
      </c>
    </row>
    <row r="161" spans="1:16" ht="12" thickBot="1">
      <c r="A161" s="2" t="s">
        <v>8</v>
      </c>
      <c r="B161" s="247"/>
      <c r="C161" s="2" t="s">
        <v>9</v>
      </c>
      <c r="D161" s="243" t="s">
        <v>10</v>
      </c>
      <c r="E161" s="243"/>
      <c r="F161" s="243" t="s">
        <v>115</v>
      </c>
      <c r="G161" s="243"/>
      <c r="H161" s="252" t="s">
        <v>116</v>
      </c>
      <c r="I161" s="252"/>
      <c r="J161" s="252">
        <v>2011</v>
      </c>
      <c r="K161" s="252"/>
      <c r="L161" s="252">
        <v>2012</v>
      </c>
      <c r="M161" s="252"/>
      <c r="N161" s="243"/>
      <c r="O161" s="243"/>
      <c r="P161" s="250"/>
    </row>
    <row r="162" spans="1:16" ht="16.5" customHeight="1" thickBot="1">
      <c r="A162" s="5"/>
      <c r="B162" s="248"/>
      <c r="C162" s="3"/>
      <c r="D162" s="3" t="s">
        <v>11</v>
      </c>
      <c r="E162" s="6" t="s">
        <v>12</v>
      </c>
      <c r="F162" s="3" t="s">
        <v>11</v>
      </c>
      <c r="G162" s="3" t="s">
        <v>12</v>
      </c>
      <c r="H162" s="3" t="s">
        <v>11</v>
      </c>
      <c r="I162" s="3" t="s">
        <v>12</v>
      </c>
      <c r="J162" s="3" t="s">
        <v>11</v>
      </c>
      <c r="K162" s="3" t="s">
        <v>12</v>
      </c>
      <c r="L162" s="4" t="s">
        <v>11</v>
      </c>
      <c r="M162" s="4" t="s">
        <v>12</v>
      </c>
      <c r="N162" s="4" t="s">
        <v>11</v>
      </c>
      <c r="O162" s="4" t="s">
        <v>12</v>
      </c>
      <c r="P162" s="243"/>
    </row>
    <row r="163" spans="1:16" ht="12" thickBot="1">
      <c r="A163" s="7" t="s">
        <v>13</v>
      </c>
      <c r="B163" s="7" t="s">
        <v>14</v>
      </c>
      <c r="C163" s="7" t="s">
        <v>15</v>
      </c>
      <c r="D163" s="7" t="s">
        <v>16</v>
      </c>
      <c r="E163" s="8" t="s">
        <v>17</v>
      </c>
      <c r="F163" s="7" t="s">
        <v>18</v>
      </c>
      <c r="G163" s="7" t="s">
        <v>19</v>
      </c>
      <c r="H163" s="7" t="s">
        <v>20</v>
      </c>
      <c r="I163" s="7" t="s">
        <v>21</v>
      </c>
      <c r="J163" s="7" t="s">
        <v>22</v>
      </c>
      <c r="K163" s="7" t="s">
        <v>23</v>
      </c>
      <c r="L163" s="7" t="s">
        <v>24</v>
      </c>
      <c r="M163" s="7" t="s">
        <v>25</v>
      </c>
      <c r="N163" s="7" t="s">
        <v>26</v>
      </c>
      <c r="O163" s="7" t="s">
        <v>27</v>
      </c>
      <c r="P163" s="7" t="s">
        <v>28</v>
      </c>
    </row>
    <row r="164" spans="1:16" ht="11.25">
      <c r="A164" s="107" t="s">
        <v>89</v>
      </c>
      <c r="B164" s="10"/>
      <c r="C164" s="10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11"/>
    </row>
    <row r="165" spans="1:16" ht="11.25">
      <c r="A165" s="46" t="s">
        <v>90</v>
      </c>
      <c r="B165" s="13"/>
      <c r="C165" s="13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9"/>
    </row>
    <row r="166" spans="1:16" ht="11.25">
      <c r="A166" s="46" t="s">
        <v>91</v>
      </c>
      <c r="B166" s="13"/>
      <c r="C166" s="13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87"/>
    </row>
    <row r="167" spans="1:16" ht="11.25">
      <c r="A167" s="108"/>
      <c r="B167" s="16"/>
      <c r="C167" s="16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87"/>
    </row>
    <row r="168" spans="1:16" ht="11.25">
      <c r="A168" s="35" t="s">
        <v>92</v>
      </c>
      <c r="B168" s="66" t="s">
        <v>93</v>
      </c>
      <c r="C168" s="16" t="s">
        <v>94</v>
      </c>
      <c r="D168" s="41">
        <f>SUM(H168)</f>
        <v>16000</v>
      </c>
      <c r="E168" s="41"/>
      <c r="F168" s="41"/>
      <c r="G168" s="41">
        <v>63</v>
      </c>
      <c r="H168" s="86">
        <v>16000</v>
      </c>
      <c r="I168" s="109"/>
      <c r="J168" s="41"/>
      <c r="K168" s="41"/>
      <c r="L168" s="41"/>
      <c r="M168" s="41"/>
      <c r="N168" s="41">
        <v>63</v>
      </c>
      <c r="O168" s="41"/>
      <c r="P168" s="87"/>
    </row>
    <row r="169" spans="1:16" ht="11.25">
      <c r="A169" s="50" t="s">
        <v>95</v>
      </c>
      <c r="B169" s="68" t="s">
        <v>96</v>
      </c>
      <c r="C169" s="16"/>
      <c r="D169" s="41"/>
      <c r="E169" s="41"/>
      <c r="F169" s="41"/>
      <c r="G169" s="41"/>
      <c r="H169" s="41"/>
      <c r="I169" s="110"/>
      <c r="J169" s="41"/>
      <c r="K169" s="41"/>
      <c r="L169" s="41"/>
      <c r="M169" s="41"/>
      <c r="N169" s="41"/>
      <c r="O169" s="41"/>
      <c r="P169" s="87"/>
    </row>
    <row r="170" spans="1:16" ht="11.25">
      <c r="A170" s="50" t="s">
        <v>97</v>
      </c>
      <c r="B170" s="66" t="s">
        <v>98</v>
      </c>
      <c r="C170" s="16"/>
      <c r="D170" s="41"/>
      <c r="E170" s="41"/>
      <c r="F170" s="41"/>
      <c r="G170" s="41"/>
      <c r="H170" s="41"/>
      <c r="I170" s="110"/>
      <c r="J170" s="41"/>
      <c r="K170" s="41"/>
      <c r="L170" s="41"/>
      <c r="M170" s="41"/>
      <c r="N170" s="41"/>
      <c r="O170" s="41"/>
      <c r="P170" s="87"/>
    </row>
    <row r="171" spans="1:16" ht="11.25">
      <c r="A171" s="111" t="s">
        <v>99</v>
      </c>
      <c r="B171" s="16"/>
      <c r="C171" s="16"/>
      <c r="D171" s="41"/>
      <c r="E171" s="41"/>
      <c r="F171" s="41"/>
      <c r="G171" s="41"/>
      <c r="H171" s="41"/>
      <c r="I171" s="110"/>
      <c r="J171" s="41"/>
      <c r="K171" s="41"/>
      <c r="L171" s="41"/>
      <c r="M171" s="41"/>
      <c r="N171" s="41"/>
      <c r="O171" s="41"/>
      <c r="P171" s="87"/>
    </row>
    <row r="172" spans="1:16" ht="11.25">
      <c r="A172" s="111" t="s">
        <v>100</v>
      </c>
      <c r="B172" s="16"/>
      <c r="C172" s="16"/>
      <c r="D172" s="41"/>
      <c r="E172" s="41"/>
      <c r="F172" s="41"/>
      <c r="G172" s="41"/>
      <c r="H172" s="41"/>
      <c r="I172" s="110"/>
      <c r="J172" s="41"/>
      <c r="K172" s="41"/>
      <c r="L172" s="41"/>
      <c r="M172" s="41"/>
      <c r="N172" s="41"/>
      <c r="O172" s="41"/>
      <c r="P172" s="87"/>
    </row>
    <row r="173" spans="1:16" ht="11.25">
      <c r="A173" s="170" t="s">
        <v>101</v>
      </c>
      <c r="B173" s="16"/>
      <c r="C173" s="16"/>
      <c r="D173" s="41"/>
      <c r="E173" s="41"/>
      <c r="F173" s="41"/>
      <c r="G173" s="41"/>
      <c r="H173" s="41"/>
      <c r="I173" s="110"/>
      <c r="J173" s="41"/>
      <c r="K173" s="41"/>
      <c r="L173" s="41"/>
      <c r="M173" s="41"/>
      <c r="N173" s="41"/>
      <c r="O173" s="41"/>
      <c r="P173" s="87"/>
    </row>
    <row r="174" spans="1:16" ht="11.25">
      <c r="A174" s="111" t="s">
        <v>102</v>
      </c>
      <c r="B174" s="16"/>
      <c r="C174" s="16"/>
      <c r="D174" s="41"/>
      <c r="E174" s="41"/>
      <c r="F174" s="41"/>
      <c r="G174" s="41"/>
      <c r="H174" s="41"/>
      <c r="I174" s="110"/>
      <c r="J174" s="41"/>
      <c r="K174" s="41"/>
      <c r="L174" s="41"/>
      <c r="M174" s="41"/>
      <c r="N174" s="41"/>
      <c r="O174" s="41"/>
      <c r="P174" s="87"/>
    </row>
    <row r="175" spans="1:16" ht="12" thickBot="1">
      <c r="A175" s="201"/>
      <c r="B175" s="82"/>
      <c r="C175" s="82"/>
      <c r="D175" s="32"/>
      <c r="E175" s="32"/>
      <c r="F175" s="32"/>
      <c r="G175" s="32"/>
      <c r="H175" s="32"/>
      <c r="I175" s="112"/>
      <c r="J175" s="32"/>
      <c r="K175" s="32"/>
      <c r="L175" s="32"/>
      <c r="M175" s="32"/>
      <c r="N175" s="32"/>
      <c r="O175" s="32"/>
      <c r="P175" s="85"/>
    </row>
    <row r="176" spans="1:16" ht="11.25">
      <c r="A176" s="242" t="s">
        <v>56</v>
      </c>
      <c r="B176" s="242"/>
      <c r="C176" s="73"/>
      <c r="D176" s="230">
        <f>SUM(D168)</f>
        <v>16000</v>
      </c>
      <c r="E176" s="230"/>
      <c r="F176" s="232"/>
      <c r="G176" s="74">
        <f>G168</f>
        <v>63</v>
      </c>
      <c r="H176" s="94">
        <f>H168</f>
        <v>16000</v>
      </c>
      <c r="I176" s="104"/>
      <c r="J176" s="94"/>
      <c r="K176" s="94"/>
      <c r="L176" s="105"/>
      <c r="M176" s="94"/>
      <c r="N176" s="230">
        <f>SUM(N168)</f>
        <v>63</v>
      </c>
      <c r="O176" s="230"/>
      <c r="P176" s="74"/>
    </row>
    <row r="177" spans="1:16" ht="12" thickBot="1">
      <c r="A177" s="241" t="s">
        <v>57</v>
      </c>
      <c r="B177" s="241"/>
      <c r="C177" s="75"/>
      <c r="D177" s="231"/>
      <c r="E177" s="231"/>
      <c r="F177" s="233"/>
      <c r="G177" s="76"/>
      <c r="H177" s="76"/>
      <c r="I177" s="76"/>
      <c r="J177" s="76"/>
      <c r="K177" s="76"/>
      <c r="L177" s="106"/>
      <c r="M177" s="76"/>
      <c r="N177" s="231"/>
      <c r="O177" s="231"/>
      <c r="P177" s="76"/>
    </row>
    <row r="178" spans="1:16" ht="11.25">
      <c r="A178" s="238" t="s">
        <v>58</v>
      </c>
      <c r="B178" s="238"/>
      <c r="C178" s="77"/>
      <c r="D178" s="230">
        <f>SUM(D176)</f>
        <v>16000</v>
      </c>
      <c r="E178" s="230"/>
      <c r="F178" s="232"/>
      <c r="G178" s="74">
        <f>G176</f>
        <v>63</v>
      </c>
      <c r="H178" s="94">
        <f>H176</f>
        <v>16000</v>
      </c>
      <c r="I178" s="94"/>
      <c r="J178" s="94"/>
      <c r="K178" s="94"/>
      <c r="L178" s="94"/>
      <c r="M178" s="94"/>
      <c r="N178" s="230">
        <f>SUM(N176)</f>
        <v>63</v>
      </c>
      <c r="O178" s="230"/>
      <c r="P178" s="74"/>
    </row>
    <row r="179" spans="1:16" ht="12" thickBot="1">
      <c r="A179" s="239"/>
      <c r="B179" s="239"/>
      <c r="C179" s="122"/>
      <c r="D179" s="240"/>
      <c r="E179" s="240"/>
      <c r="F179" s="234"/>
      <c r="G179" s="124"/>
      <c r="H179" s="124"/>
      <c r="I179" s="124"/>
      <c r="J179" s="124"/>
      <c r="K179" s="124"/>
      <c r="L179" s="124"/>
      <c r="M179" s="124"/>
      <c r="N179" s="240"/>
      <c r="O179" s="240"/>
      <c r="P179" s="124"/>
    </row>
    <row r="180" spans="1:16" ht="11.25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</row>
    <row r="181" spans="1:16" ht="12" thickBot="1">
      <c r="A181" s="244" t="s">
        <v>171</v>
      </c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</row>
    <row r="182" spans="1:16" ht="12" thickBot="1">
      <c r="A182" s="1" t="s">
        <v>0</v>
      </c>
      <c r="B182" s="246" t="s">
        <v>1</v>
      </c>
      <c r="C182" s="1" t="s">
        <v>2</v>
      </c>
      <c r="D182" s="249" t="s">
        <v>3</v>
      </c>
      <c r="E182" s="249"/>
      <c r="F182" s="249" t="s">
        <v>4</v>
      </c>
      <c r="G182" s="249"/>
      <c r="H182" s="251" t="s">
        <v>5</v>
      </c>
      <c r="I182" s="251"/>
      <c r="J182" s="251"/>
      <c r="K182" s="251"/>
      <c r="L182" s="251"/>
      <c r="M182" s="251"/>
      <c r="N182" s="249" t="s">
        <v>6</v>
      </c>
      <c r="O182" s="249"/>
      <c r="P182" s="249" t="s">
        <v>7</v>
      </c>
    </row>
    <row r="183" spans="1:16" ht="12" thickBot="1">
      <c r="A183" s="2" t="s">
        <v>8</v>
      </c>
      <c r="B183" s="247"/>
      <c r="C183" s="2" t="s">
        <v>9</v>
      </c>
      <c r="D183" s="243" t="s">
        <v>10</v>
      </c>
      <c r="E183" s="243"/>
      <c r="F183" s="243" t="s">
        <v>132</v>
      </c>
      <c r="G183" s="243"/>
      <c r="H183" s="252" t="s">
        <v>116</v>
      </c>
      <c r="I183" s="252"/>
      <c r="J183" s="252">
        <v>2011</v>
      </c>
      <c r="K183" s="252"/>
      <c r="L183" s="252">
        <v>2012</v>
      </c>
      <c r="M183" s="252"/>
      <c r="N183" s="243"/>
      <c r="O183" s="243"/>
      <c r="P183" s="250"/>
    </row>
    <row r="184" spans="1:16" ht="12" thickBot="1">
      <c r="A184" s="5"/>
      <c r="B184" s="248"/>
      <c r="C184" s="3"/>
      <c r="D184" s="3" t="s">
        <v>11</v>
      </c>
      <c r="E184" s="6" t="s">
        <v>12</v>
      </c>
      <c r="F184" s="3" t="s">
        <v>11</v>
      </c>
      <c r="G184" s="3" t="s">
        <v>12</v>
      </c>
      <c r="H184" s="3" t="s">
        <v>11</v>
      </c>
      <c r="I184" s="3" t="s">
        <v>12</v>
      </c>
      <c r="J184" s="3" t="s">
        <v>11</v>
      </c>
      <c r="K184" s="3" t="s">
        <v>12</v>
      </c>
      <c r="L184" s="4" t="s">
        <v>11</v>
      </c>
      <c r="M184" s="4" t="s">
        <v>12</v>
      </c>
      <c r="N184" s="4" t="s">
        <v>11</v>
      </c>
      <c r="O184" s="4" t="s">
        <v>12</v>
      </c>
      <c r="P184" s="243"/>
    </row>
    <row r="185" spans="1:16" ht="12" thickBot="1">
      <c r="A185" s="7" t="s">
        <v>13</v>
      </c>
      <c r="B185" s="7" t="s">
        <v>14</v>
      </c>
      <c r="C185" s="7" t="s">
        <v>15</v>
      </c>
      <c r="D185" s="7" t="s">
        <v>16</v>
      </c>
      <c r="E185" s="8" t="s">
        <v>17</v>
      </c>
      <c r="F185" s="7" t="s">
        <v>18</v>
      </c>
      <c r="G185" s="7" t="s">
        <v>19</v>
      </c>
      <c r="H185" s="7" t="s">
        <v>20</v>
      </c>
      <c r="I185" s="7" t="s">
        <v>21</v>
      </c>
      <c r="J185" s="7" t="s">
        <v>22</v>
      </c>
      <c r="K185" s="7" t="s">
        <v>23</v>
      </c>
      <c r="L185" s="7" t="s">
        <v>24</v>
      </c>
      <c r="M185" s="7" t="s">
        <v>25</v>
      </c>
      <c r="N185" s="7" t="s">
        <v>26</v>
      </c>
      <c r="O185" s="7" t="s">
        <v>27</v>
      </c>
      <c r="P185" s="7" t="s">
        <v>28</v>
      </c>
    </row>
    <row r="186" spans="1:16" ht="11.25">
      <c r="A186" s="46" t="s">
        <v>103</v>
      </c>
      <c r="B186" s="10"/>
      <c r="C186" s="10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11"/>
    </row>
    <row r="187" spans="1:16" ht="11.25">
      <c r="A187" s="46" t="s">
        <v>104</v>
      </c>
      <c r="B187" s="13"/>
      <c r="C187" s="13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113"/>
    </row>
    <row r="188" spans="1:16" ht="11.25">
      <c r="A188" s="46" t="s">
        <v>105</v>
      </c>
      <c r="B188" s="13"/>
      <c r="C188" s="13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36"/>
    </row>
    <row r="189" spans="1:16" ht="13.5">
      <c r="A189" s="65"/>
      <c r="B189" s="16"/>
      <c r="C189" s="16"/>
      <c r="D189" s="41"/>
      <c r="E189" s="41"/>
      <c r="F189" s="41"/>
      <c r="G189" s="41"/>
      <c r="H189" s="81"/>
      <c r="I189" s="81"/>
      <c r="J189" s="81"/>
      <c r="K189" s="81"/>
      <c r="L189" s="81"/>
      <c r="M189" s="81"/>
      <c r="N189" s="41"/>
      <c r="O189" s="41"/>
      <c r="P189" s="36"/>
    </row>
    <row r="190" spans="1:16" ht="13.5">
      <c r="A190" s="65" t="s">
        <v>106</v>
      </c>
      <c r="B190" s="21" t="s">
        <v>37</v>
      </c>
      <c r="C190" s="16" t="s">
        <v>107</v>
      </c>
      <c r="D190" s="41"/>
      <c r="E190" s="41">
        <v>14608</v>
      </c>
      <c r="F190" s="41"/>
      <c r="G190" s="41">
        <v>14608</v>
      </c>
      <c r="H190" s="81"/>
      <c r="I190" s="81"/>
      <c r="J190" s="81"/>
      <c r="K190" s="81"/>
      <c r="L190" s="81"/>
      <c r="M190" s="81"/>
      <c r="N190" s="41"/>
      <c r="O190" s="41"/>
      <c r="P190" s="41"/>
    </row>
    <row r="191" spans="1:16" ht="13.5">
      <c r="A191" s="65"/>
      <c r="B191" s="20" t="s">
        <v>38</v>
      </c>
      <c r="C191" s="16"/>
      <c r="D191" s="41"/>
      <c r="E191" s="41"/>
      <c r="F191" s="41"/>
      <c r="G191" s="41"/>
      <c r="H191" s="81"/>
      <c r="I191" s="81"/>
      <c r="J191" s="81"/>
      <c r="K191" s="81"/>
      <c r="L191" s="81"/>
      <c r="M191" s="81"/>
      <c r="N191" s="41"/>
      <c r="O191" s="41"/>
      <c r="P191" s="41"/>
    </row>
    <row r="192" spans="1:16" ht="13.5">
      <c r="A192" s="65"/>
      <c r="B192" s="21" t="s">
        <v>39</v>
      </c>
      <c r="C192" s="16"/>
      <c r="D192" s="41"/>
      <c r="E192" s="41"/>
      <c r="F192" s="41"/>
      <c r="G192" s="41"/>
      <c r="H192" s="81"/>
      <c r="I192" s="81"/>
      <c r="J192" s="81"/>
      <c r="K192" s="81"/>
      <c r="L192" s="81"/>
      <c r="M192" s="81"/>
      <c r="N192" s="41"/>
      <c r="O192" s="41"/>
      <c r="P192" s="41"/>
    </row>
    <row r="193" spans="1:16" ht="13.5">
      <c r="A193" s="65" t="s">
        <v>108</v>
      </c>
      <c r="B193" s="21" t="s">
        <v>41</v>
      </c>
      <c r="C193" s="16" t="s">
        <v>107</v>
      </c>
      <c r="D193" s="41"/>
      <c r="E193" s="41">
        <v>14608</v>
      </c>
      <c r="F193" s="41"/>
      <c r="G193" s="41">
        <v>14608</v>
      </c>
      <c r="H193" s="81"/>
      <c r="I193" s="81"/>
      <c r="J193" s="81"/>
      <c r="K193" s="81"/>
      <c r="L193" s="81"/>
      <c r="M193" s="81"/>
      <c r="N193" s="41"/>
      <c r="O193" s="41"/>
      <c r="P193" s="41"/>
    </row>
    <row r="194" spans="1:16" ht="13.5">
      <c r="A194" s="114"/>
      <c r="B194" s="82"/>
      <c r="C194" s="82"/>
      <c r="D194" s="32"/>
      <c r="E194" s="32"/>
      <c r="F194" s="32"/>
      <c r="G194" s="32"/>
      <c r="H194" s="83"/>
      <c r="I194" s="83"/>
      <c r="J194" s="83"/>
      <c r="K194" s="83"/>
      <c r="L194" s="83"/>
      <c r="M194" s="83"/>
      <c r="N194" s="32"/>
      <c r="O194" s="32"/>
      <c r="P194" s="32"/>
    </row>
    <row r="195" spans="1:16" ht="16.5" customHeight="1">
      <c r="A195" s="50" t="s">
        <v>109</v>
      </c>
      <c r="B195" s="21"/>
      <c r="C195" s="21" t="s">
        <v>88</v>
      </c>
      <c r="D195" s="137">
        <f>D198+D203+D212+D208</f>
        <v>150542.55</v>
      </c>
      <c r="E195" s="137"/>
      <c r="F195" s="137">
        <f>F198</f>
        <v>14640</v>
      </c>
      <c r="G195" s="137">
        <f>G208+G212</f>
        <v>6094</v>
      </c>
      <c r="H195" s="138"/>
      <c r="I195" s="116">
        <f>I198+I203+I208+I212</f>
        <v>3037927.63</v>
      </c>
      <c r="J195" s="117">
        <f>J217</f>
        <v>882.51</v>
      </c>
      <c r="K195" s="118">
        <f>K208</f>
        <v>13240</v>
      </c>
      <c r="L195" s="117">
        <f>L208+L212+L217</f>
        <v>97655.31000000001</v>
      </c>
      <c r="M195" s="119"/>
      <c r="N195" s="119"/>
      <c r="O195" s="41"/>
      <c r="P195" s="25" t="s">
        <v>30</v>
      </c>
    </row>
    <row r="196" spans="1:16" ht="13.5" customHeight="1">
      <c r="A196" s="50" t="s">
        <v>110</v>
      </c>
      <c r="B196" s="21"/>
      <c r="C196" s="21"/>
      <c r="D196" s="137"/>
      <c r="E196" s="137"/>
      <c r="F196" s="137"/>
      <c r="G196" s="137" t="s">
        <v>143</v>
      </c>
      <c r="H196" s="175">
        <f>H199+H204+H19+H213+H209</f>
        <v>3152330.1799999997</v>
      </c>
      <c r="I196" s="115"/>
      <c r="J196" s="115">
        <f>J209</f>
        <v>17740</v>
      </c>
      <c r="K196" s="119">
        <f>K218</f>
        <v>882.51</v>
      </c>
      <c r="L196" s="119">
        <f>L213</f>
        <v>8400.03</v>
      </c>
      <c r="M196" s="175">
        <f>M209+M218+M213</f>
        <v>82961.34000000001</v>
      </c>
      <c r="N196" s="119"/>
      <c r="O196" s="41"/>
      <c r="P196" s="15" t="s">
        <v>32</v>
      </c>
    </row>
    <row r="197" spans="1:16" ht="13.5">
      <c r="A197" s="111"/>
      <c r="B197" s="21"/>
      <c r="C197" s="21"/>
      <c r="D197" s="137"/>
      <c r="E197" s="137"/>
      <c r="F197" s="137"/>
      <c r="G197" s="137"/>
      <c r="H197" s="138"/>
      <c r="I197" s="115"/>
      <c r="J197" s="117"/>
      <c r="K197" s="119"/>
      <c r="L197" s="117"/>
      <c r="M197" s="119"/>
      <c r="N197" s="119"/>
      <c r="O197" s="41"/>
      <c r="P197" s="15" t="s">
        <v>34</v>
      </c>
    </row>
    <row r="198" spans="1:16" ht="13.5">
      <c r="A198" s="136" t="s">
        <v>137</v>
      </c>
      <c r="B198" s="21" t="s">
        <v>190</v>
      </c>
      <c r="C198" s="21" t="s">
        <v>53</v>
      </c>
      <c r="D198" s="137">
        <v>114640</v>
      </c>
      <c r="E198" s="137"/>
      <c r="F198" s="137">
        <v>14640</v>
      </c>
      <c r="G198" s="137"/>
      <c r="H198" s="116"/>
      <c r="I198" s="116">
        <f>2773730.88-13796.32-55993.2</f>
        <v>2703941.36</v>
      </c>
      <c r="J198" s="117"/>
      <c r="K198" s="119"/>
      <c r="L198" s="117"/>
      <c r="M198" s="119"/>
      <c r="N198" s="119"/>
      <c r="O198" s="41"/>
      <c r="P198" s="15" t="s">
        <v>35</v>
      </c>
    </row>
    <row r="199" spans="1:16" ht="13.5">
      <c r="A199" s="111"/>
      <c r="B199" s="20" t="s">
        <v>38</v>
      </c>
      <c r="C199" s="21"/>
      <c r="D199" s="137"/>
      <c r="E199" s="137"/>
      <c r="F199" s="137"/>
      <c r="G199" s="137"/>
      <c r="H199" s="173">
        <f>2789943.96+69990.6-55993.2</f>
        <v>2803941.36</v>
      </c>
      <c r="I199" s="115"/>
      <c r="J199" s="117"/>
      <c r="K199" s="119"/>
      <c r="L199" s="117"/>
      <c r="M199" s="119"/>
      <c r="N199" s="119"/>
      <c r="O199" s="41"/>
      <c r="P199" s="120"/>
    </row>
    <row r="200" spans="1:16" ht="13.5">
      <c r="A200" s="111"/>
      <c r="B200" s="21" t="s">
        <v>39</v>
      </c>
      <c r="C200" s="21"/>
      <c r="D200" s="115"/>
      <c r="E200" s="115"/>
      <c r="F200" s="115"/>
      <c r="G200" s="115"/>
      <c r="H200" s="116"/>
      <c r="I200" s="115"/>
      <c r="J200" s="117"/>
      <c r="K200" s="119"/>
      <c r="L200" s="117"/>
      <c r="M200" s="119"/>
      <c r="N200" s="119"/>
      <c r="O200" s="41"/>
      <c r="P200" s="120"/>
    </row>
    <row r="201" spans="1:16" ht="13.5">
      <c r="A201" s="140"/>
      <c r="B201" s="21" t="s">
        <v>41</v>
      </c>
      <c r="C201" s="21"/>
      <c r="D201" s="115"/>
      <c r="E201" s="115"/>
      <c r="F201" s="115"/>
      <c r="G201" s="115"/>
      <c r="H201" s="116"/>
      <c r="I201" s="115"/>
      <c r="J201" s="117"/>
      <c r="K201" s="119"/>
      <c r="L201" s="117"/>
      <c r="M201" s="119"/>
      <c r="N201" s="119"/>
      <c r="O201" s="41"/>
      <c r="P201" s="120"/>
    </row>
    <row r="202" spans="1:16" ht="13.5">
      <c r="A202" s="140"/>
      <c r="B202" s="21"/>
      <c r="C202" s="21"/>
      <c r="D202" s="115"/>
      <c r="E202" s="115"/>
      <c r="F202" s="115"/>
      <c r="G202" s="115"/>
      <c r="H202" s="116"/>
      <c r="I202" s="115"/>
      <c r="J202" s="117"/>
      <c r="K202" s="119"/>
      <c r="L202" s="117"/>
      <c r="M202" s="119"/>
      <c r="N202" s="119"/>
      <c r="O202" s="41"/>
      <c r="P202" s="120"/>
    </row>
    <row r="203" spans="1:16" ht="13.5">
      <c r="A203" s="172" t="s">
        <v>163</v>
      </c>
      <c r="B203" s="21" t="s">
        <v>37</v>
      </c>
      <c r="C203" s="21" t="s">
        <v>53</v>
      </c>
      <c r="D203" s="115">
        <v>5402.55</v>
      </c>
      <c r="E203" s="115"/>
      <c r="F203" s="115"/>
      <c r="G203" s="115"/>
      <c r="H203" s="116"/>
      <c r="I203" s="116">
        <f>113515.8-2845.52-0.01</f>
        <v>110670.27</v>
      </c>
      <c r="J203" s="117"/>
      <c r="K203" s="119"/>
      <c r="L203" s="117"/>
      <c r="M203" s="119"/>
      <c r="N203" s="119"/>
      <c r="O203" s="41"/>
      <c r="P203" s="120"/>
    </row>
    <row r="204" spans="1:16" ht="13.5">
      <c r="A204" s="140"/>
      <c r="B204" s="20" t="s">
        <v>38</v>
      </c>
      <c r="C204" s="21"/>
      <c r="D204" s="115"/>
      <c r="E204" s="115"/>
      <c r="F204" s="115"/>
      <c r="G204" s="115"/>
      <c r="H204" s="173">
        <f>116072.83-0.01</f>
        <v>116072.82</v>
      </c>
      <c r="I204" s="115"/>
      <c r="J204" s="117"/>
      <c r="K204" s="119"/>
      <c r="L204" s="117"/>
      <c r="M204" s="119"/>
      <c r="N204" s="119"/>
      <c r="O204" s="41"/>
      <c r="P204" s="120"/>
    </row>
    <row r="205" spans="1:16" ht="13.5">
      <c r="A205" s="140"/>
      <c r="B205" s="21" t="s">
        <v>39</v>
      </c>
      <c r="C205" s="21"/>
      <c r="D205" s="115"/>
      <c r="E205" s="115"/>
      <c r="F205" s="115"/>
      <c r="G205" s="115"/>
      <c r="H205" s="116"/>
      <c r="I205" s="115"/>
      <c r="J205" s="117"/>
      <c r="K205" s="119"/>
      <c r="L205" s="117"/>
      <c r="M205" s="119"/>
      <c r="N205" s="119"/>
      <c r="O205" s="41"/>
      <c r="P205" s="120"/>
    </row>
    <row r="206" spans="1:16" ht="13.5">
      <c r="A206" s="140"/>
      <c r="B206" s="21" t="s">
        <v>41</v>
      </c>
      <c r="C206" s="21"/>
      <c r="D206" s="115"/>
      <c r="E206" s="115"/>
      <c r="F206" s="115"/>
      <c r="G206" s="115"/>
      <c r="H206" s="116"/>
      <c r="I206" s="115"/>
      <c r="J206" s="117"/>
      <c r="K206" s="119"/>
      <c r="L206" s="117"/>
      <c r="M206" s="119"/>
      <c r="N206" s="119"/>
      <c r="O206" s="41"/>
      <c r="P206" s="120"/>
    </row>
    <row r="207" spans="1:16" ht="13.5">
      <c r="A207" s="140"/>
      <c r="B207" s="21"/>
      <c r="C207" s="21"/>
      <c r="D207" s="115"/>
      <c r="E207" s="115"/>
      <c r="F207" s="115"/>
      <c r="G207" s="115"/>
      <c r="H207" s="116"/>
      <c r="I207" s="115"/>
      <c r="J207" s="117"/>
      <c r="K207" s="119"/>
      <c r="L207" s="117"/>
      <c r="M207" s="119"/>
      <c r="N207" s="119"/>
      <c r="O207" s="41"/>
      <c r="P207" s="120"/>
    </row>
    <row r="208" spans="1:16" ht="11.25">
      <c r="A208" s="136" t="s">
        <v>138</v>
      </c>
      <c r="B208" s="21" t="s">
        <v>37</v>
      </c>
      <c r="C208" s="21" t="s">
        <v>65</v>
      </c>
      <c r="D208" s="115">
        <v>9500</v>
      </c>
      <c r="E208" s="115"/>
      <c r="F208" s="115"/>
      <c r="G208" s="115">
        <v>1503</v>
      </c>
      <c r="H208" s="116"/>
      <c r="I208" s="116">
        <v>3416</v>
      </c>
      <c r="J208" s="116"/>
      <c r="K208" s="116">
        <f>14590-1350</f>
        <v>13240</v>
      </c>
      <c r="L208" s="118">
        <f>1503+72119.74+1500</f>
        <v>75122.74</v>
      </c>
      <c r="N208" s="119"/>
      <c r="O208" s="41"/>
      <c r="P208" s="120"/>
    </row>
    <row r="209" spans="1:16" ht="13.5">
      <c r="A209" s="111" t="s">
        <v>139</v>
      </c>
      <c r="B209" s="20" t="s">
        <v>38</v>
      </c>
      <c r="C209" s="21"/>
      <c r="D209" s="115"/>
      <c r="E209" s="115"/>
      <c r="F209" s="115"/>
      <c r="G209" s="115"/>
      <c r="H209" s="173">
        <v>3416</v>
      </c>
      <c r="I209" s="115"/>
      <c r="J209" s="173">
        <f>14590+3150</f>
        <v>17740</v>
      </c>
      <c r="K209" s="115"/>
      <c r="L209" s="117"/>
      <c r="M209" s="174">
        <f>72119.74-3500</f>
        <v>68619.74</v>
      </c>
      <c r="N209" s="119"/>
      <c r="O209" s="41"/>
      <c r="P209" s="120"/>
    </row>
    <row r="210" spans="1:16" ht="13.5">
      <c r="A210" s="111" t="s">
        <v>140</v>
      </c>
      <c r="B210" s="21" t="s">
        <v>111</v>
      </c>
      <c r="C210" s="21"/>
      <c r="D210" s="115"/>
      <c r="E210" s="115"/>
      <c r="F210" s="115"/>
      <c r="G210" s="115"/>
      <c r="H210" s="116"/>
      <c r="I210" s="115"/>
      <c r="J210" s="117"/>
      <c r="K210" s="119"/>
      <c r="L210" s="117"/>
      <c r="M210" s="119"/>
      <c r="N210" s="119"/>
      <c r="O210" s="41"/>
      <c r="P210" s="120"/>
    </row>
    <row r="211" spans="1:16" ht="13.5">
      <c r="A211" s="140"/>
      <c r="B211" s="21"/>
      <c r="C211" s="21"/>
      <c r="D211" s="115"/>
      <c r="E211" s="115"/>
      <c r="F211" s="115"/>
      <c r="G211" s="115"/>
      <c r="H211" s="116"/>
      <c r="I211" s="115"/>
      <c r="J211" s="117"/>
      <c r="K211" s="119"/>
      <c r="L211" s="117"/>
      <c r="M211" s="119"/>
      <c r="N211" s="119"/>
      <c r="O211" s="41"/>
      <c r="P211" s="120"/>
    </row>
    <row r="212" spans="1:16" ht="13.5">
      <c r="A212" s="136" t="s">
        <v>141</v>
      </c>
      <c r="B212" s="21" t="s">
        <v>79</v>
      </c>
      <c r="C212" s="21" t="s">
        <v>65</v>
      </c>
      <c r="D212" s="115">
        <f>9000+12000</f>
        <v>21000</v>
      </c>
      <c r="E212" s="115"/>
      <c r="F212" s="115"/>
      <c r="G212" s="115">
        <v>4591</v>
      </c>
      <c r="H212" s="116"/>
      <c r="I212" s="116">
        <f>221900-600-1400</f>
        <v>219900</v>
      </c>
      <c r="J212" s="117"/>
      <c r="K212" s="119"/>
      <c r="L212" s="116">
        <f>4590.97+3600</f>
        <v>8190.97</v>
      </c>
      <c r="M212" s="119"/>
      <c r="N212" s="119"/>
      <c r="O212" s="41"/>
      <c r="P212" s="120"/>
    </row>
    <row r="213" spans="1:16" ht="13.5">
      <c r="A213" s="111" t="s">
        <v>142</v>
      </c>
      <c r="B213" s="20" t="s">
        <v>81</v>
      </c>
      <c r="C213" s="21"/>
      <c r="D213" s="115"/>
      <c r="E213" s="115"/>
      <c r="F213" s="115"/>
      <c r="G213" s="115"/>
      <c r="H213" s="173">
        <f>228900+1400-1400</f>
        <v>228900</v>
      </c>
      <c r="I213" s="115"/>
      <c r="J213" s="117"/>
      <c r="K213" s="119"/>
      <c r="L213" s="119">
        <f>8400+0.03</f>
        <v>8400.03</v>
      </c>
      <c r="M213" s="119"/>
      <c r="N213" s="119"/>
      <c r="O213" s="41"/>
      <c r="P213" s="120"/>
    </row>
    <row r="214" spans="1:16" ht="13.5">
      <c r="A214" s="111"/>
      <c r="B214" s="21" t="s">
        <v>39</v>
      </c>
      <c r="C214" s="21"/>
      <c r="D214" s="115"/>
      <c r="E214" s="115"/>
      <c r="F214" s="115"/>
      <c r="G214" s="115"/>
      <c r="H214" s="116"/>
      <c r="I214" s="115"/>
      <c r="J214" s="117"/>
      <c r="K214" s="119"/>
      <c r="L214" s="117"/>
      <c r="M214" s="119"/>
      <c r="N214" s="119"/>
      <c r="O214" s="41"/>
      <c r="P214" s="120"/>
    </row>
    <row r="215" spans="1:16" ht="13.5">
      <c r="A215" s="140"/>
      <c r="B215" s="21" t="s">
        <v>41</v>
      </c>
      <c r="C215" s="21"/>
      <c r="D215" s="115"/>
      <c r="E215" s="115"/>
      <c r="F215" s="115"/>
      <c r="G215" s="115"/>
      <c r="H215" s="116"/>
      <c r="I215" s="115"/>
      <c r="J215" s="117"/>
      <c r="K215" s="119"/>
      <c r="L215" s="117"/>
      <c r="M215" s="119"/>
      <c r="N215" s="119"/>
      <c r="O215" s="41"/>
      <c r="P215" s="120"/>
    </row>
    <row r="216" spans="1:16" ht="13.5">
      <c r="A216" s="140"/>
      <c r="B216" s="21"/>
      <c r="C216" s="21"/>
      <c r="D216" s="115"/>
      <c r="E216" s="115"/>
      <c r="F216" s="115"/>
      <c r="G216" s="115"/>
      <c r="H216" s="116"/>
      <c r="I216" s="115"/>
      <c r="J216" s="117"/>
      <c r="K216" s="119"/>
      <c r="L216" s="117"/>
      <c r="M216" s="119"/>
      <c r="N216" s="119"/>
      <c r="O216" s="41"/>
      <c r="P216" s="120"/>
    </row>
    <row r="217" spans="1:16" ht="13.5">
      <c r="A217" s="185" t="s">
        <v>164</v>
      </c>
      <c r="B217" s="20" t="s">
        <v>46</v>
      </c>
      <c r="C217" s="21" t="s">
        <v>65</v>
      </c>
      <c r="D217" s="115"/>
      <c r="E217" s="115"/>
      <c r="F217" s="115"/>
      <c r="G217" s="115"/>
      <c r="H217" s="116"/>
      <c r="I217" s="115"/>
      <c r="J217" s="117">
        <v>882.51</v>
      </c>
      <c r="K217" s="119"/>
      <c r="L217" s="117">
        <v>14341.6</v>
      </c>
      <c r="M217" s="119"/>
      <c r="N217" s="119"/>
      <c r="O217" s="41"/>
      <c r="P217" s="120"/>
    </row>
    <row r="218" spans="1:16" ht="13.5">
      <c r="A218" s="186" t="s">
        <v>165</v>
      </c>
      <c r="B218" s="21" t="s">
        <v>39</v>
      </c>
      <c r="C218" s="21"/>
      <c r="D218" s="115"/>
      <c r="E218" s="115"/>
      <c r="F218" s="115"/>
      <c r="G218" s="115"/>
      <c r="H218" s="116"/>
      <c r="I218" s="115"/>
      <c r="J218" s="117"/>
      <c r="K218" s="174">
        <v>882.51</v>
      </c>
      <c r="L218" s="117"/>
      <c r="M218" s="174">
        <v>14341.6</v>
      </c>
      <c r="N218" s="119"/>
      <c r="O218" s="41"/>
      <c r="P218" s="120"/>
    </row>
    <row r="219" spans="1:16" ht="13.5">
      <c r="A219" s="140"/>
      <c r="B219" s="21" t="s">
        <v>41</v>
      </c>
      <c r="C219" s="21"/>
      <c r="D219" s="115"/>
      <c r="E219" s="115"/>
      <c r="F219" s="115"/>
      <c r="G219" s="115"/>
      <c r="H219" s="116"/>
      <c r="I219" s="115"/>
      <c r="J219" s="117"/>
      <c r="K219" s="119"/>
      <c r="L219" s="117"/>
      <c r="M219" s="119"/>
      <c r="N219" s="119"/>
      <c r="O219" s="41"/>
      <c r="P219" s="120"/>
    </row>
    <row r="220" spans="1:16" ht="13.5">
      <c r="A220" s="140"/>
      <c r="B220" s="21"/>
      <c r="C220" s="21"/>
      <c r="D220" s="115"/>
      <c r="E220" s="115"/>
      <c r="F220" s="115"/>
      <c r="G220" s="115"/>
      <c r="H220" s="116"/>
      <c r="I220" s="115"/>
      <c r="J220" s="117"/>
      <c r="K220" s="119"/>
      <c r="L220" s="117"/>
      <c r="M220" s="119"/>
      <c r="N220" s="119"/>
      <c r="O220" s="41"/>
      <c r="P220" s="120"/>
    </row>
    <row r="221" spans="1:16" ht="13.5">
      <c r="A221" s="140"/>
      <c r="B221" s="21"/>
      <c r="C221" s="21"/>
      <c r="D221" s="115"/>
      <c r="E221" s="115"/>
      <c r="F221" s="115"/>
      <c r="G221" s="115"/>
      <c r="H221" s="116"/>
      <c r="I221" s="115"/>
      <c r="J221" s="117"/>
      <c r="K221" s="119"/>
      <c r="L221" s="117"/>
      <c r="M221" s="119"/>
      <c r="N221" s="119"/>
      <c r="O221" s="41"/>
      <c r="P221" s="120"/>
    </row>
    <row r="222" spans="1:16" ht="14.25" thickBot="1">
      <c r="A222" s="140"/>
      <c r="B222" s="21"/>
      <c r="C222" s="21"/>
      <c r="D222" s="115"/>
      <c r="E222" s="115"/>
      <c r="F222" s="115"/>
      <c r="G222" s="115"/>
      <c r="H222" s="116"/>
      <c r="I222" s="115"/>
      <c r="J222" s="117"/>
      <c r="K222" s="119"/>
      <c r="L222" s="117"/>
      <c r="M222" s="119"/>
      <c r="N222" s="119"/>
      <c r="O222" s="41"/>
      <c r="P222" s="120"/>
    </row>
    <row r="223" spans="1:16" ht="11.25">
      <c r="A223" s="242" t="s">
        <v>56</v>
      </c>
      <c r="B223" s="242"/>
      <c r="C223" s="73"/>
      <c r="D223" s="235">
        <f>D195</f>
        <v>150542.55</v>
      </c>
      <c r="E223" s="235">
        <f>E190</f>
        <v>14608</v>
      </c>
      <c r="F223" s="232">
        <f>F195</f>
        <v>14640</v>
      </c>
      <c r="G223" s="235">
        <f>G190+G208+G212</f>
        <v>20702</v>
      </c>
      <c r="H223" s="92"/>
      <c r="I223" s="92">
        <f>I195</f>
        <v>3037927.63</v>
      </c>
      <c r="J223" s="92">
        <f>J195</f>
        <v>882.51</v>
      </c>
      <c r="K223" s="92">
        <f>K195</f>
        <v>13240</v>
      </c>
      <c r="L223" s="95">
        <f>L195</f>
        <v>97655.31000000001</v>
      </c>
      <c r="M223" s="92"/>
      <c r="N223" s="235"/>
      <c r="O223" s="235"/>
      <c r="P223" s="74"/>
    </row>
    <row r="224" spans="1:16" ht="12" thickBot="1">
      <c r="A224" s="241" t="s">
        <v>57</v>
      </c>
      <c r="B224" s="241"/>
      <c r="C224" s="75"/>
      <c r="D224" s="237"/>
      <c r="E224" s="237"/>
      <c r="F224" s="233"/>
      <c r="G224" s="237"/>
      <c r="H224" s="203">
        <f>H196</f>
        <v>3152330.1799999997</v>
      </c>
      <c r="I224" s="96"/>
      <c r="J224" s="96">
        <f>J196</f>
        <v>17740</v>
      </c>
      <c r="K224" s="96">
        <f>K196</f>
        <v>882.51</v>
      </c>
      <c r="L224" s="97">
        <f>L196</f>
        <v>8400.03</v>
      </c>
      <c r="M224" s="203">
        <f>M196</f>
        <v>82961.34000000001</v>
      </c>
      <c r="N224" s="237"/>
      <c r="O224" s="237"/>
      <c r="P224" s="76"/>
    </row>
    <row r="225" spans="1:16" ht="11.25">
      <c r="A225" s="238" t="s">
        <v>58</v>
      </c>
      <c r="B225" s="238"/>
      <c r="C225" s="77"/>
      <c r="D225" s="235">
        <f>D223</f>
        <v>150542.55</v>
      </c>
      <c r="E225" s="235">
        <f>E223</f>
        <v>14608</v>
      </c>
      <c r="F225" s="232">
        <f>F223</f>
        <v>14640</v>
      </c>
      <c r="G225" s="235">
        <f>G223</f>
        <v>20702</v>
      </c>
      <c r="H225" s="92"/>
      <c r="I225" s="92">
        <f>I223</f>
        <v>3037927.63</v>
      </c>
      <c r="J225" s="92">
        <f>J223</f>
        <v>882.51</v>
      </c>
      <c r="K225" s="121">
        <f>K223</f>
        <v>13240</v>
      </c>
      <c r="L225" s="92">
        <f>L223</f>
        <v>97655.31000000001</v>
      </c>
      <c r="M225" s="92"/>
      <c r="N225" s="235"/>
      <c r="O225" s="235"/>
      <c r="P225" s="74"/>
    </row>
    <row r="226" spans="1:16" ht="12" thickBot="1">
      <c r="A226" s="239"/>
      <c r="B226" s="239"/>
      <c r="C226" s="122"/>
      <c r="D226" s="236"/>
      <c r="E226" s="236"/>
      <c r="F226" s="234"/>
      <c r="G226" s="236"/>
      <c r="H226" s="203">
        <f>H224</f>
        <v>3152330.1799999997</v>
      </c>
      <c r="I226" s="123"/>
      <c r="J226" s="123">
        <f>J224</f>
        <v>17740</v>
      </c>
      <c r="K226" s="123">
        <f>K224</f>
        <v>882.51</v>
      </c>
      <c r="L226" s="123">
        <f>L224</f>
        <v>8400.03</v>
      </c>
      <c r="M226" s="203">
        <f>M224</f>
        <v>82961.34000000001</v>
      </c>
      <c r="N226" s="236"/>
      <c r="O226" s="236"/>
      <c r="P226" s="124"/>
    </row>
    <row r="227" ht="11.25">
      <c r="A227" s="202"/>
    </row>
    <row r="228" spans="4:5" ht="11.25">
      <c r="D228" s="188"/>
      <c r="E228" s="188"/>
    </row>
  </sheetData>
  <sheetProtection/>
  <mergeCells count="158">
    <mergeCell ref="A159:P159"/>
    <mergeCell ref="N154:N155"/>
    <mergeCell ref="O154:O155"/>
    <mergeCell ref="A155:B155"/>
    <mergeCell ref="A156:B157"/>
    <mergeCell ref="D156:D157"/>
    <mergeCell ref="E156:E157"/>
    <mergeCell ref="F156:F157"/>
    <mergeCell ref="G156:G157"/>
    <mergeCell ref="N156:N157"/>
    <mergeCell ref="O156:O157"/>
    <mergeCell ref="A46:P46"/>
    <mergeCell ref="A78:P78"/>
    <mergeCell ref="L138:M138"/>
    <mergeCell ref="A154:B154"/>
    <mergeCell ref="D154:D155"/>
    <mergeCell ref="E154:E155"/>
    <mergeCell ref="F154:F155"/>
    <mergeCell ref="G154:G155"/>
    <mergeCell ref="N137:O138"/>
    <mergeCell ref="B137:B139"/>
    <mergeCell ref="P137:P139"/>
    <mergeCell ref="D138:E138"/>
    <mergeCell ref="F138:G138"/>
    <mergeCell ref="H138:I138"/>
    <mergeCell ref="D137:E137"/>
    <mergeCell ref="F137:G137"/>
    <mergeCell ref="H137:M137"/>
    <mergeCell ref="J138:K138"/>
    <mergeCell ref="B79:B81"/>
    <mergeCell ref="G133:G134"/>
    <mergeCell ref="N133:N134"/>
    <mergeCell ref="O133:O134"/>
    <mergeCell ref="A136:P136"/>
    <mergeCell ref="A133:B134"/>
    <mergeCell ref="D133:D134"/>
    <mergeCell ref="E133:E134"/>
    <mergeCell ref="F133:F134"/>
    <mergeCell ref="G131:G132"/>
    <mergeCell ref="N131:N132"/>
    <mergeCell ref="O131:O132"/>
    <mergeCell ref="A132:B132"/>
    <mergeCell ref="A131:B131"/>
    <mergeCell ref="D131:D132"/>
    <mergeCell ref="E131:E132"/>
    <mergeCell ref="F131:F132"/>
    <mergeCell ref="D79:E79"/>
    <mergeCell ref="F79:G79"/>
    <mergeCell ref="H79:M79"/>
    <mergeCell ref="N79:O80"/>
    <mergeCell ref="P79:P81"/>
    <mergeCell ref="D80:E80"/>
    <mergeCell ref="F80:G80"/>
    <mergeCell ref="H80:I80"/>
    <mergeCell ref="J80:K80"/>
    <mergeCell ref="L80:M80"/>
    <mergeCell ref="A74:B75"/>
    <mergeCell ref="D74:D75"/>
    <mergeCell ref="E74:E75"/>
    <mergeCell ref="D72:D73"/>
    <mergeCell ref="E72:E73"/>
    <mergeCell ref="A72:B72"/>
    <mergeCell ref="A73:B73"/>
    <mergeCell ref="P47:P49"/>
    <mergeCell ref="L48:M48"/>
    <mergeCell ref="H47:M47"/>
    <mergeCell ref="F48:G48"/>
    <mergeCell ref="N47:O48"/>
    <mergeCell ref="H48:I48"/>
    <mergeCell ref="J48:K48"/>
    <mergeCell ref="A42:B43"/>
    <mergeCell ref="F47:G47"/>
    <mergeCell ref="F42:F43"/>
    <mergeCell ref="B47:B49"/>
    <mergeCell ref="G42:G43"/>
    <mergeCell ref="N42:N43"/>
    <mergeCell ref="D48:E48"/>
    <mergeCell ref="G74:G75"/>
    <mergeCell ref="N74:N75"/>
    <mergeCell ref="O74:O75"/>
    <mergeCell ref="F74:F75"/>
    <mergeCell ref="N72:N73"/>
    <mergeCell ref="O72:O73"/>
    <mergeCell ref="E40:E41"/>
    <mergeCell ref="N40:N41"/>
    <mergeCell ref="O40:O41"/>
    <mergeCell ref="A41:B41"/>
    <mergeCell ref="D42:D43"/>
    <mergeCell ref="F40:F41"/>
    <mergeCell ref="A40:B40"/>
    <mergeCell ref="D40:D41"/>
    <mergeCell ref="E42:E43"/>
    <mergeCell ref="O42:O43"/>
    <mergeCell ref="P3:P5"/>
    <mergeCell ref="D4:E4"/>
    <mergeCell ref="F4:G4"/>
    <mergeCell ref="H4:I4"/>
    <mergeCell ref="J4:K4"/>
    <mergeCell ref="L4:M4"/>
    <mergeCell ref="N3:O4"/>
    <mergeCell ref="B160:B162"/>
    <mergeCell ref="D160:E160"/>
    <mergeCell ref="F160:G160"/>
    <mergeCell ref="H160:M160"/>
    <mergeCell ref="B3:B5"/>
    <mergeCell ref="D3:E3"/>
    <mergeCell ref="F3:G3"/>
    <mergeCell ref="H3:M3"/>
    <mergeCell ref="D47:E47"/>
    <mergeCell ref="G40:G41"/>
    <mergeCell ref="D161:E161"/>
    <mergeCell ref="F161:G161"/>
    <mergeCell ref="H161:I161"/>
    <mergeCell ref="J161:K161"/>
    <mergeCell ref="L161:M161"/>
    <mergeCell ref="N160:O161"/>
    <mergeCell ref="O178:O179"/>
    <mergeCell ref="N225:N226"/>
    <mergeCell ref="H183:I183"/>
    <mergeCell ref="J183:K183"/>
    <mergeCell ref="O223:O224"/>
    <mergeCell ref="P160:P162"/>
    <mergeCell ref="A181:P181"/>
    <mergeCell ref="G225:G226"/>
    <mergeCell ref="N182:O183"/>
    <mergeCell ref="L183:M183"/>
    <mergeCell ref="O225:O226"/>
    <mergeCell ref="G223:G224"/>
    <mergeCell ref="N223:N224"/>
    <mergeCell ref="H182:M182"/>
    <mergeCell ref="F182:G182"/>
    <mergeCell ref="F223:F224"/>
    <mergeCell ref="F225:F226"/>
    <mergeCell ref="A2:P2"/>
    <mergeCell ref="B182:B184"/>
    <mergeCell ref="P182:P184"/>
    <mergeCell ref="A176:B176"/>
    <mergeCell ref="A177:B177"/>
    <mergeCell ref="D182:E182"/>
    <mergeCell ref="N176:N177"/>
    <mergeCell ref="O176:O177"/>
    <mergeCell ref="F183:G183"/>
    <mergeCell ref="N178:N179"/>
    <mergeCell ref="A178:B179"/>
    <mergeCell ref="D178:D179"/>
    <mergeCell ref="A225:B226"/>
    <mergeCell ref="D225:D226"/>
    <mergeCell ref="D223:D224"/>
    <mergeCell ref="A224:B224"/>
    <mergeCell ref="A223:B223"/>
    <mergeCell ref="D183:E183"/>
    <mergeCell ref="E178:E179"/>
    <mergeCell ref="D176:D177"/>
    <mergeCell ref="E176:E177"/>
    <mergeCell ref="F176:F177"/>
    <mergeCell ref="F178:F179"/>
    <mergeCell ref="E225:E226"/>
    <mergeCell ref="E223:E22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68" r:id="rId1"/>
  <rowBreaks count="5" manualBreakCount="5">
    <brk id="45" max="15" man="1"/>
    <brk id="76" max="15" man="1"/>
    <brk id="134" max="15" man="1"/>
    <brk id="158" max="15" man="1"/>
    <brk id="18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kjezewska</dc:creator>
  <cp:keywords/>
  <dc:description/>
  <cp:lastModifiedBy>msoltys</cp:lastModifiedBy>
  <cp:lastPrinted>2010-06-01T09:07:04Z</cp:lastPrinted>
  <dcterms:created xsi:type="dcterms:W3CDTF">2010-04-21T06:23:07Z</dcterms:created>
  <dcterms:modified xsi:type="dcterms:W3CDTF">2010-06-10T11:51:40Z</dcterms:modified>
  <cp:category/>
  <cp:version/>
  <cp:contentType/>
  <cp:contentStatus/>
</cp:coreProperties>
</file>