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'Arkusz1'!$A$1:$J$262</definedName>
  </definedNames>
  <calcPr fullCalcOnLoad="1"/>
</workbook>
</file>

<file path=xl/sharedStrings.xml><?xml version="1.0" encoding="utf-8"?>
<sst xmlns="http://schemas.openxmlformats.org/spreadsheetml/2006/main" count="297" uniqueCount="135">
  <si>
    <t>Wydatki</t>
  </si>
  <si>
    <t>Dział</t>
  </si>
  <si>
    <t>§</t>
  </si>
  <si>
    <t>Wyszczególnienie</t>
  </si>
  <si>
    <t>Zwiększenia</t>
  </si>
  <si>
    <t>z tego:</t>
  </si>
  <si>
    <t>Zmniejszenia</t>
  </si>
  <si>
    <t>gmina</t>
  </si>
  <si>
    <t>powiat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</si>
  <si>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</si>
  <si>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</si>
  <si>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</si>
  <si>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</si>
  <si>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</si>
  <si>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</si>
  <si>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</si>
  <si>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</si>
  <si>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</si>
  <si>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</si>
  <si>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Ogółem:</t>
  </si>
  <si>
    <t>1)  wydatki bieżące</t>
  </si>
  <si>
    <t>2)  wydatki majątkowe</t>
  </si>
  <si>
    <t>Razem</t>
  </si>
  <si>
    <t>Wydatki inwestycyjne jednostek budżetowych</t>
  </si>
  <si>
    <t>Pozostała działalność</t>
  </si>
  <si>
    <t>OCHRONA ZDROWIA</t>
  </si>
  <si>
    <t>TRANSPORT I ŁĄCZNOŚĆ</t>
  </si>
  <si>
    <t>Drogi publiczne w miastach na prawach powiatu</t>
  </si>
  <si>
    <t>KULTURA FIZYCZNA I SPORT</t>
  </si>
  <si>
    <t>1) wydatki bieżące</t>
  </si>
  <si>
    <t>Obiekty sportowe</t>
  </si>
  <si>
    <t xml:space="preserve"> - Budowa przejścia dla pieszych w poziomie al. Piłsudskiego w rejonie ul. Heweliusza</t>
  </si>
  <si>
    <t>Zadania własne:</t>
  </si>
  <si>
    <t xml:space="preserve">     z tego:</t>
  </si>
  <si>
    <t xml:space="preserve">     a) wydatki jednostek budżetowych</t>
  </si>
  <si>
    <t xml:space="preserve">           z tego:</t>
  </si>
  <si>
    <t xml:space="preserve">            - wydatki związane z realizacją ich statutowych zadań</t>
  </si>
  <si>
    <t xml:space="preserve">      c) gimnastyka korekcyjna i pływanie dzieci w wieku przedszkolnym i szkolnym</t>
  </si>
  <si>
    <t xml:space="preserve">GOSPODARKA KOMUNALNA I OCHRONA </t>
  </si>
  <si>
    <t>ŚRODOWISKA</t>
  </si>
  <si>
    <t>2) wydatki majątkowe</t>
  </si>
  <si>
    <t xml:space="preserve">     a) dotacje na zadania bieżące</t>
  </si>
  <si>
    <t xml:space="preserve">          z tego:</t>
  </si>
  <si>
    <t xml:space="preserve">          - dotacje celowe dla jednostek spoza sektora finansów publicznych</t>
  </si>
  <si>
    <t xml:space="preserve"> 2) wydatki majątkowe</t>
  </si>
  <si>
    <t xml:space="preserve">      z tego</t>
  </si>
  <si>
    <t>ADMINISTRACJA PUBLICZNA</t>
  </si>
  <si>
    <t>Promocja jednostek samorządu terytorialnego</t>
  </si>
  <si>
    <t>OŚWIATA I WYCHOWANIE</t>
  </si>
  <si>
    <t>Szkoły podstawowe</t>
  </si>
  <si>
    <t>Drogi publiczne gminne</t>
  </si>
  <si>
    <t>Zadania wlasne:</t>
  </si>
  <si>
    <t xml:space="preserve">           - wydatki zwiazane z realizacją ich statutowych zadań </t>
  </si>
  <si>
    <t>EDUKACYJNA OPIEKA WYCHOWAWCZA</t>
  </si>
  <si>
    <t>Placówki wychowania pozaszkolnego</t>
  </si>
  <si>
    <t>Gospodarka odpadami</t>
  </si>
  <si>
    <t>Oczyszczanie miast i wsi</t>
  </si>
  <si>
    <t>Utrzymanie zieleni w miastach i gminach</t>
  </si>
  <si>
    <t xml:space="preserve">               w tym:</t>
  </si>
  <si>
    <t xml:space="preserve">                - remonty</t>
  </si>
  <si>
    <t>Ochrona różnorodności biologicznej i krajobrazu</t>
  </si>
  <si>
    <t>Województwo Dolnośląskie</t>
  </si>
  <si>
    <t>KULTURA I OCHRONA</t>
  </si>
  <si>
    <t>DZIEDZICTWA NARODOWEGO</t>
  </si>
  <si>
    <t>Biblioteki</t>
  </si>
  <si>
    <t xml:space="preserve">          - dotacje podmiotowe dla instytucji kultury</t>
  </si>
  <si>
    <t>Urzędy gmin (miast i miast na prawach powiatu)</t>
  </si>
  <si>
    <t xml:space="preserve">     w tym:</t>
  </si>
  <si>
    <t xml:space="preserve">          - wynagrodzenia i składki od nich naliczane</t>
  </si>
  <si>
    <t xml:space="preserve">          - wydatki związane z realizacją ich statutowych zadań</t>
  </si>
  <si>
    <t>Domy i ośrodki kultury, świetlice i kluby</t>
  </si>
  <si>
    <t xml:space="preserve">          -  dotacje podmiotowe dla instytucji kultury</t>
  </si>
  <si>
    <t>Instytucje kultury fizycznej</t>
  </si>
  <si>
    <t>- Remont ulicy Galaktycznej</t>
  </si>
  <si>
    <t>GOSPODARKA MIESZKANIOWA</t>
  </si>
  <si>
    <t xml:space="preserve">Zakłady gospodarki mieszkaniowej </t>
  </si>
  <si>
    <t>Rozdział</t>
  </si>
  <si>
    <t xml:space="preserve">     b) wydatki na programy finansowane z udziałem środków z budżetu UE</t>
  </si>
  <si>
    <t xml:space="preserve">             budżet UE</t>
  </si>
  <si>
    <t xml:space="preserve">             budżet krajowy</t>
  </si>
  <si>
    <t xml:space="preserve">   Heweliusza i Galaktycznej</t>
  </si>
  <si>
    <t xml:space="preserve">- Budowa poziomego przejścia dla pieszych przez ulicę Piłsudskiego w rejonie ulic </t>
  </si>
  <si>
    <t xml:space="preserve">   ramach projektu pn. "Rozwój aktywnych form turystyki w Subregionie Pogórza </t>
  </si>
  <si>
    <t xml:space="preserve">   Świerzawa"</t>
  </si>
  <si>
    <t xml:space="preserve">  i Mickiewicza</t>
  </si>
  <si>
    <t xml:space="preserve">- Program Równe chodniki - modernizacja chodników wzdłuż ulic Senatorskiej </t>
  </si>
  <si>
    <t xml:space="preserve">  do ul. Jagiellońskiej</t>
  </si>
  <si>
    <t xml:space="preserve">- Przebudowa drogi krajowej nr 94 w Legnicy. Etap I - ul. Chojnowska od granic miasta </t>
  </si>
  <si>
    <t xml:space="preserve"> - Budowa ścieżek rowerowych w Legnicy - wzdłuż ul. Sudeckiej i Koskowickiej w  </t>
  </si>
  <si>
    <t xml:space="preserve">  Galaktycznej, Poselskiej</t>
  </si>
  <si>
    <t xml:space="preserve">- Program Równe chodniki - modernizacja chodników wzdłuż ulic Pomorskiej, </t>
  </si>
  <si>
    <t>- Program Równe chodniki - przebudowa chodników wzdłuż ulic Pomorskiej,</t>
  </si>
  <si>
    <t>inwestycji i zakupów inwestycyjnych zakładów budżetowych</t>
  </si>
  <si>
    <t xml:space="preserve">- Wymiana pokrycia dachowego wraz z przebudową stropodachu budynku </t>
  </si>
  <si>
    <t xml:space="preserve">   przedszkola "Tęczowy Zakątek" przy ul. Witkiewicza 4</t>
  </si>
  <si>
    <t xml:space="preserve">   infrastruktury dydaktycznej, w tym: Etap I - modernizacja basenu - wykonanie nowej </t>
  </si>
  <si>
    <t xml:space="preserve">   technologii uzdatniania wody dla basenów i wentylacji mechanicznej</t>
  </si>
  <si>
    <t xml:space="preserve">terytorialnego na dofinansowanie własnych zadań inwstycyjnych i zakupów </t>
  </si>
  <si>
    <t>inwestycyjnych</t>
  </si>
  <si>
    <t xml:space="preserve">Dotacja celowa na pomoc finansową udzielaną między jednostkami samorządu </t>
  </si>
  <si>
    <t xml:space="preserve"> - 2 -</t>
  </si>
  <si>
    <t xml:space="preserve"> - 3 -</t>
  </si>
  <si>
    <t xml:space="preserve"> - 4 -</t>
  </si>
  <si>
    <t xml:space="preserve">          na cmentarz komunalny w Legnicy przy ulicy Wrocławskiej</t>
  </si>
  <si>
    <t xml:space="preserve">     b) przeniesienie pomnika Wdzięczności Armii Radzieckiej z placu Słowiańskiego </t>
  </si>
  <si>
    <t xml:space="preserve"> - 5 -</t>
  </si>
  <si>
    <t xml:space="preserve">      b) dotacje celowe dla podmiotów niezaliczonych do sektora finansów publicznych </t>
  </si>
  <si>
    <t xml:space="preserve">           na remont stadionu przy ulicy Grabskiego</t>
  </si>
  <si>
    <t xml:space="preserve">   Kaczawskiego - w powiecie Jaworskim oraz miastach Legnica, Jawor i gminie </t>
  </si>
  <si>
    <t>Załącznik nr 2</t>
  </si>
  <si>
    <t xml:space="preserve">Rady Miejskiej Legnicy </t>
  </si>
  <si>
    <t xml:space="preserve">   Kaczawskiego - w powiecie Jaworskim oraz miastach Legnica, Jawor i gminie Świerzawa"</t>
  </si>
  <si>
    <t xml:space="preserve"> - Wyodrębnienie lokali w granicach budynków przy ul. Rynek 16 i 17</t>
  </si>
  <si>
    <t xml:space="preserve"> - Wyodrębnienie lokali w granicach budynków ul. Rynek 18 i 19</t>
  </si>
  <si>
    <t xml:space="preserve">Dotacje celowe z budżetu na finansowanie lub dofinansowanie kosztów realizacji </t>
  </si>
  <si>
    <t>Programy profilaktyki zdrowotnej</t>
  </si>
  <si>
    <t xml:space="preserve">                - profilaktyka wad postawy u dzieci w wieku przedszkolnym i szkolnym</t>
  </si>
  <si>
    <t xml:space="preserve">                  w zakresie prowadzenia zajęć z gimnastyki korekcyjnej i na basenie</t>
  </si>
  <si>
    <t xml:space="preserve">                   kąpielowym</t>
  </si>
  <si>
    <t xml:space="preserve"> - 6 -</t>
  </si>
  <si>
    <t>- Przebudowa ulicy Galaktycznej</t>
  </si>
  <si>
    <t xml:space="preserve"> - Wierzbiak - zabezpieczenie przeciwpowodziowe miasta Legnica</t>
  </si>
  <si>
    <t>Oświetlenie ulic, placów i dróg</t>
  </si>
  <si>
    <t xml:space="preserve"> - Doświetlenie przejść dla pieszych na terenie osiedla Piekary</t>
  </si>
  <si>
    <t xml:space="preserve"> - Doświetlenie przejść dla pieszych na terenie miasta w ramach Programu bezpiecznych</t>
  </si>
  <si>
    <t xml:space="preserve">    przejść </t>
  </si>
  <si>
    <t xml:space="preserve"> - Szkoła Podstawowa Nr 7 ul. Polarna 1 w Legnicy - Szkoła jak nowa - modernizacja  </t>
  </si>
  <si>
    <t>- Program Równe chodniki - przebudowa chodnika wzdłuż ul. Radosnej od nr 14</t>
  </si>
  <si>
    <t xml:space="preserve">- Program Równe chodniki - przebudowa chodników wzdłuż ulic Senatorskiej </t>
  </si>
  <si>
    <t xml:space="preserve">  do nr 58</t>
  </si>
  <si>
    <t xml:space="preserve"> - Rozbiórka dawnego budynku szaletu miejskiego przy ulicy Wierzyńskiego</t>
  </si>
  <si>
    <t xml:space="preserve"> - Oświatlenie ulicy Zielnej</t>
  </si>
  <si>
    <t>z dnia 2 marca 2010 r.</t>
  </si>
  <si>
    <t>do Uchwały Nr XLIX/423/10</t>
  </si>
  <si>
    <t xml:space="preserve"> - Remont ulicy Bydgoskiej (od Lubińskiej do Szczytnickiej) i Szczytnickiej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</si>
</sst>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 CE"/>
      <family val="1"/>
    </font>
    <font>
      <sz val="10"/>
      <name val="Times New Roman"/>
      <family val="1"/>
    </font>
    <font>
      <i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3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5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left" vertical="center" wrapText="1"/>
    </xf>
    <xf numFmtId="0" fontId="2" fillId="0" borderId="13" xfId="0" applyFont="1" applyFill="1" applyBorder="1" applyAlignment="1" quotePrefix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1" fillId="0" borderId="15" xfId="0" applyFont="1" applyFill="1" applyBorder="1" applyAlignment="1" quotePrefix="1">
      <alignment horizontal="center" vertical="top"/>
    </xf>
    <xf numFmtId="0" fontId="1" fillId="0" borderId="11" xfId="0" applyFont="1" applyFill="1" applyBorder="1" applyAlignment="1" quotePrefix="1">
      <alignment horizontal="center" vertical="top"/>
    </xf>
    <xf numFmtId="0" fontId="2" fillId="0" borderId="12" xfId="0" applyFont="1" applyFill="1" applyBorder="1" applyAlignment="1" quotePrefix="1">
      <alignment horizontal="center" vertical="top"/>
    </xf>
    <xf numFmtId="0" fontId="2" fillId="0" borderId="10" xfId="0" applyFont="1" applyFill="1" applyBorder="1" applyAlignment="1" quotePrefix="1">
      <alignment horizontal="center" vertical="top"/>
    </xf>
    <xf numFmtId="0" fontId="1" fillId="0" borderId="13" xfId="0" applyFont="1" applyFill="1" applyBorder="1" applyAlignment="1" quotePrefix="1">
      <alignment horizontal="center" vertical="top"/>
    </xf>
    <xf numFmtId="0" fontId="1" fillId="0" borderId="13" xfId="0" applyFont="1" applyFill="1" applyBorder="1" applyAlignment="1" quotePrefix="1">
      <alignment horizontal="center" vertical="top"/>
    </xf>
    <xf numFmtId="0" fontId="1" fillId="0" borderId="10" xfId="0" applyFont="1" applyFill="1" applyBorder="1" applyAlignment="1" quotePrefix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 quotePrefix="1">
      <alignment horizontal="right" vertical="top" wrapText="1"/>
    </xf>
    <xf numFmtId="4" fontId="1" fillId="0" borderId="12" xfId="0" applyNumberFormat="1" applyFont="1" applyFill="1" applyBorder="1" applyAlignment="1" quotePrefix="1">
      <alignment horizontal="right" vertical="top"/>
    </xf>
    <xf numFmtId="4" fontId="2" fillId="0" borderId="10" xfId="0" applyNumberFormat="1" applyFont="1" applyFill="1" applyBorder="1" applyAlignment="1" quotePrefix="1">
      <alignment horizontal="right" vertical="top" wrapText="1"/>
    </xf>
    <xf numFmtId="4" fontId="1" fillId="0" borderId="10" xfId="0" applyNumberFormat="1" applyFont="1" applyFill="1" applyBorder="1" applyAlignment="1" quotePrefix="1">
      <alignment horizontal="right" vertical="top"/>
    </xf>
    <xf numFmtId="4" fontId="2" fillId="0" borderId="13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 quotePrefix="1">
      <alignment horizontal="right" vertical="top"/>
    </xf>
    <xf numFmtId="4" fontId="2" fillId="0" borderId="18" xfId="0" applyNumberFormat="1" applyFont="1" applyFill="1" applyBorder="1" applyAlignment="1" quotePrefix="1">
      <alignment horizontal="right" vertical="top"/>
    </xf>
    <xf numFmtId="4" fontId="2" fillId="0" borderId="19" xfId="0" applyNumberFormat="1" applyFont="1" applyFill="1" applyBorder="1" applyAlignment="1" quotePrefix="1">
      <alignment horizontal="right" vertical="top"/>
    </xf>
    <xf numFmtId="4" fontId="1" fillId="33" borderId="14" xfId="0" applyNumberFormat="1" applyFont="1" applyFill="1" applyBorder="1" applyAlignment="1">
      <alignment vertical="top"/>
    </xf>
    <xf numFmtId="4" fontId="1" fillId="33" borderId="20" xfId="0" applyNumberFormat="1" applyFont="1" applyFill="1" applyBorder="1" applyAlignment="1">
      <alignment vertical="top"/>
    </xf>
    <xf numFmtId="4" fontId="2" fillId="33" borderId="21" xfId="0" applyNumberFormat="1" applyFont="1" applyFill="1" applyBorder="1" applyAlignment="1">
      <alignment vertical="top"/>
    </xf>
    <xf numFmtId="4" fontId="2" fillId="33" borderId="15" xfId="0" applyNumberFormat="1" applyFont="1" applyFill="1" applyBorder="1" applyAlignment="1">
      <alignment vertical="top"/>
    </xf>
    <xf numFmtId="4" fontId="2" fillId="33" borderId="22" xfId="0" applyNumberFormat="1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3" fontId="1" fillId="1" borderId="14" xfId="0" applyNumberFormat="1" applyFont="1" applyFill="1" applyBorder="1" applyAlignment="1">
      <alignment horizontal="center" vertical="top"/>
    </xf>
    <xf numFmtId="0" fontId="1" fillId="1" borderId="14" xfId="0" applyFont="1" applyFill="1" applyBorder="1" applyAlignment="1" quotePrefix="1">
      <alignment horizontal="center" vertical="center"/>
    </xf>
    <xf numFmtId="0" fontId="1" fillId="1" borderId="14" xfId="0" applyFont="1" applyFill="1" applyBorder="1" applyAlignment="1" quotePrefix="1">
      <alignment horizontal="center" vertical="center" wrapText="1"/>
    </xf>
    <xf numFmtId="0" fontId="1" fillId="1" borderId="14" xfId="0" applyFont="1" applyFill="1" applyBorder="1" applyAlignment="1" quotePrefix="1">
      <alignment horizontal="center" vertical="top"/>
    </xf>
    <xf numFmtId="0" fontId="1" fillId="1" borderId="17" xfId="0" applyFont="1" applyFill="1" applyBorder="1" applyAlignment="1" quotePrefix="1">
      <alignment horizontal="center" vertical="center" wrapText="1"/>
    </xf>
    <xf numFmtId="0" fontId="1" fillId="1" borderId="14" xfId="0" applyFont="1" applyFill="1" applyBorder="1" applyAlignment="1" quotePrefix="1">
      <alignment horizontal="center" vertical="top" wrapText="1"/>
    </xf>
    <xf numFmtId="3" fontId="1" fillId="1" borderId="14" xfId="0" applyNumberFormat="1" applyFont="1" applyFill="1" applyBorder="1" applyAlignment="1" quotePrefix="1">
      <alignment horizontal="center" vertical="top"/>
    </xf>
    <xf numFmtId="3" fontId="1" fillId="1" borderId="20" xfId="0" applyNumberFormat="1" applyFont="1" applyFill="1" applyBorder="1" applyAlignment="1" quotePrefix="1">
      <alignment horizontal="center" vertical="top"/>
    </xf>
    <xf numFmtId="0" fontId="2" fillId="0" borderId="13" xfId="0" applyFont="1" applyFill="1" applyBorder="1" applyAlignment="1" quotePrefix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 quotePrefix="1">
      <alignment horizontal="right" vertical="top" wrapText="1"/>
    </xf>
    <xf numFmtId="4" fontId="1" fillId="0" borderId="0" xfId="0" applyNumberFormat="1" applyFont="1" applyFill="1" applyBorder="1" applyAlignment="1" quotePrefix="1">
      <alignment horizontal="right" vertical="top"/>
    </xf>
    <xf numFmtId="4" fontId="2" fillId="0" borderId="0" xfId="0" applyNumberFormat="1" applyFont="1" applyFill="1" applyBorder="1" applyAlignment="1" quotePrefix="1">
      <alignment horizontal="right" vertical="top"/>
    </xf>
    <xf numFmtId="4" fontId="2" fillId="0" borderId="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 quotePrefix="1">
      <alignment horizontal="right" vertical="top" wrapText="1"/>
    </xf>
    <xf numFmtId="4" fontId="1" fillId="0" borderId="15" xfId="0" applyNumberFormat="1" applyFont="1" applyFill="1" applyBorder="1" applyAlignment="1" quotePrefix="1">
      <alignment horizontal="right" vertical="top"/>
    </xf>
    <xf numFmtId="4" fontId="1" fillId="0" borderId="11" xfId="0" applyNumberFormat="1" applyFont="1" applyFill="1" applyBorder="1" applyAlignment="1" quotePrefix="1">
      <alignment horizontal="right" vertical="top"/>
    </xf>
    <xf numFmtId="0" fontId="2" fillId="0" borderId="13" xfId="0" applyFont="1" applyBorder="1" applyAlignment="1">
      <alignment wrapText="1"/>
    </xf>
    <xf numFmtId="4" fontId="2" fillId="0" borderId="11" xfId="0" applyNumberFormat="1" applyFont="1" applyFill="1" applyBorder="1" applyAlignment="1" quotePrefix="1">
      <alignment horizontal="right" vertical="top" wrapText="1"/>
    </xf>
    <xf numFmtId="4" fontId="2" fillId="0" borderId="11" xfId="0" applyNumberFormat="1" applyFont="1" applyFill="1" applyBorder="1" applyAlignment="1" quotePrefix="1">
      <alignment horizontal="right" vertical="top"/>
    </xf>
    <xf numFmtId="4" fontId="1" fillId="0" borderId="11" xfId="0" applyNumberFormat="1" applyFont="1" applyFill="1" applyBorder="1" applyAlignment="1" quotePrefix="1">
      <alignment horizontal="right" vertical="top"/>
    </xf>
    <xf numFmtId="4" fontId="1" fillId="0" borderId="11" xfId="0" applyNumberFormat="1" applyFont="1" applyFill="1" applyBorder="1" applyAlignment="1" quotePrefix="1">
      <alignment horizontal="right" vertical="top" wrapText="1"/>
    </xf>
    <xf numFmtId="0" fontId="1" fillId="0" borderId="13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top"/>
    </xf>
    <xf numFmtId="1" fontId="6" fillId="0" borderId="13" xfId="0" applyNumberFormat="1" applyFont="1" applyBorder="1" applyAlignment="1" quotePrefix="1">
      <alignment horizontal="left"/>
    </xf>
    <xf numFmtId="4" fontId="2" fillId="0" borderId="13" xfId="0" applyNumberFormat="1" applyFont="1" applyFill="1" applyBorder="1" applyAlignment="1" quotePrefix="1">
      <alignment horizontal="right" vertical="top" wrapText="1"/>
    </xf>
    <xf numFmtId="4" fontId="1" fillId="0" borderId="13" xfId="0" applyNumberFormat="1" applyFont="1" applyFill="1" applyBorder="1" applyAlignment="1" quotePrefix="1">
      <alignment horizontal="right" vertical="top"/>
    </xf>
    <xf numFmtId="4" fontId="2" fillId="0" borderId="13" xfId="0" applyNumberFormat="1" applyFont="1" applyFill="1" applyBorder="1" applyAlignment="1" quotePrefix="1">
      <alignment horizontal="right"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" fontId="6" fillId="0" borderId="13" xfId="0" applyNumberFormat="1" applyFont="1" applyBorder="1" applyAlignment="1">
      <alignment horizontal="left"/>
    </xf>
    <xf numFmtId="1" fontId="6" fillId="0" borderId="13" xfId="0" applyNumberFormat="1" applyFont="1" applyBorder="1" applyAlignment="1" quotePrefix="1">
      <alignment/>
    </xf>
    <xf numFmtId="1" fontId="6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 quotePrefix="1">
      <alignment horizontal="right" vertical="top"/>
    </xf>
    <xf numFmtId="4" fontId="1" fillId="0" borderId="13" xfId="0" applyNumberFormat="1" applyFont="1" applyFill="1" applyBorder="1" applyAlignment="1" quotePrefix="1">
      <alignment horizontal="right" vertical="top"/>
    </xf>
    <xf numFmtId="4" fontId="1" fillId="0" borderId="13" xfId="0" applyNumberFormat="1" applyFont="1" applyFill="1" applyBorder="1" applyAlignment="1" quotePrefix="1">
      <alignment horizontal="right" vertical="top" wrapText="1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13" xfId="0" applyFont="1" applyFill="1" applyBorder="1" applyAlignment="1" quotePrefix="1">
      <alignment horizontal="center" vertical="center" wrapText="1"/>
    </xf>
    <xf numFmtId="1" fontId="6" fillId="0" borderId="11" xfId="0" applyNumberFormat="1" applyFont="1" applyBorder="1" applyAlignment="1">
      <alignment horizontal="left"/>
    </xf>
    <xf numFmtId="4" fontId="2" fillId="0" borderId="12" xfId="0" applyNumberFormat="1" applyFont="1" applyFill="1" applyBorder="1" applyAlignment="1" quotePrefix="1">
      <alignment horizontal="right" vertical="top"/>
    </xf>
    <xf numFmtId="0" fontId="1" fillId="0" borderId="15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 quotePrefix="1">
      <alignment horizontal="center" vertical="top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Fill="1" applyBorder="1" applyAlignment="1" quotePrefix="1">
      <alignment horizontal="right" vertical="top" wrapText="1"/>
    </xf>
    <xf numFmtId="4" fontId="2" fillId="0" borderId="15" xfId="0" applyNumberFormat="1" applyFont="1" applyFill="1" applyBorder="1" applyAlignment="1" quotePrefix="1">
      <alignment horizontal="right" vertical="top"/>
    </xf>
    <xf numFmtId="0" fontId="1" fillId="0" borderId="13" xfId="0" applyFont="1" applyBorder="1" applyAlignment="1">
      <alignment wrapText="1"/>
    </xf>
    <xf numFmtId="4" fontId="1" fillId="0" borderId="13" xfId="0" applyNumberFormat="1" applyFont="1" applyFill="1" applyBorder="1" applyAlignment="1" quotePrefix="1">
      <alignment horizontal="right" vertical="top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top"/>
    </xf>
    <xf numFmtId="1" fontId="6" fillId="0" borderId="11" xfId="0" applyNumberFormat="1" applyFont="1" applyBorder="1" applyAlignment="1" quotePrefix="1">
      <alignment horizontal="left"/>
    </xf>
    <xf numFmtId="4" fontId="2" fillId="0" borderId="11" xfId="0" applyNumberFormat="1" applyFont="1" applyFill="1" applyBorder="1" applyAlignment="1" quotePrefix="1">
      <alignment horizontal="right" vertical="center" wrapText="1"/>
    </xf>
    <xf numFmtId="4" fontId="2" fillId="0" borderId="11" xfId="0" applyNumberFormat="1" applyFont="1" applyFill="1" applyBorder="1" applyAlignment="1" quotePrefix="1">
      <alignment horizontal="right"/>
    </xf>
    <xf numFmtId="4" fontId="1" fillId="0" borderId="15" xfId="0" applyNumberFormat="1" applyFont="1" applyFill="1" applyBorder="1" applyAlignment="1" quotePrefix="1">
      <alignment horizontal="right" vertical="top" wrapText="1"/>
    </xf>
    <xf numFmtId="0" fontId="2" fillId="0" borderId="11" xfId="0" applyFont="1" applyFill="1" applyBorder="1" applyAlignment="1" quotePrefix="1">
      <alignment horizontal="center" vertical="top"/>
    </xf>
    <xf numFmtId="4" fontId="2" fillId="0" borderId="10" xfId="0" applyNumberFormat="1" applyFont="1" applyFill="1" applyBorder="1" applyAlignment="1" quotePrefix="1">
      <alignment horizontal="right" vertical="top"/>
    </xf>
    <xf numFmtId="0" fontId="2" fillId="0" borderId="15" xfId="0" applyFont="1" applyFill="1" applyBorder="1" applyAlignment="1" quotePrefix="1">
      <alignment horizontal="center" vertical="top"/>
    </xf>
    <xf numFmtId="4" fontId="2" fillId="0" borderId="15" xfId="0" applyNumberFormat="1" applyFont="1" applyFill="1" applyBorder="1" applyAlignment="1" quotePrefix="1">
      <alignment horizontal="right" vertical="top"/>
    </xf>
    <xf numFmtId="0" fontId="2" fillId="0" borderId="13" xfId="0" applyFont="1" applyFill="1" applyBorder="1" applyAlignment="1" quotePrefix="1">
      <alignment horizontal="center" vertical="top"/>
    </xf>
    <xf numFmtId="0" fontId="1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 quotePrefix="1">
      <alignment horizontal="right" vertical="top" wrapText="1"/>
    </xf>
    <xf numFmtId="4" fontId="7" fillId="0" borderId="11" xfId="0" applyNumberFormat="1" applyFont="1" applyFill="1" applyBorder="1" applyAlignment="1" quotePrefix="1">
      <alignment horizontal="right" vertical="top"/>
    </xf>
    <xf numFmtId="4" fontId="2" fillId="0" borderId="10" xfId="0" applyNumberFormat="1" applyFont="1" applyFill="1" applyBorder="1" applyAlignment="1" quotePrefix="1">
      <alignment horizontal="right" vertical="top"/>
    </xf>
    <xf numFmtId="4" fontId="1" fillId="0" borderId="10" xfId="0" applyNumberFormat="1" applyFont="1" applyFill="1" applyBorder="1" applyAlignment="1" quotePrefix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 quotePrefix="1">
      <alignment horizontal="right" vertical="top"/>
    </xf>
    <xf numFmtId="4" fontId="2" fillId="0" borderId="15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4" fontId="2" fillId="0" borderId="11" xfId="0" applyNumberFormat="1" applyFont="1" applyFill="1" applyBorder="1" applyAlignment="1" quotePrefix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 quotePrefix="1">
      <alignment horizontal="righ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vertical="top"/>
    </xf>
    <xf numFmtId="4" fontId="1" fillId="0" borderId="13" xfId="0" applyNumberFormat="1" applyFont="1" applyFill="1" applyBorder="1" applyAlignment="1">
      <alignment horizontal="right" vertical="top"/>
    </xf>
    <xf numFmtId="0" fontId="2" fillId="0" borderId="13" xfId="0" applyFont="1" applyBorder="1" applyAlignment="1">
      <alignment vertical="top"/>
    </xf>
    <xf numFmtId="4" fontId="2" fillId="0" borderId="13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 quotePrefix="1">
      <alignment horizontal="right" vertical="top" wrapText="1"/>
    </xf>
    <xf numFmtId="0" fontId="1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 quotePrefix="1">
      <alignment horizontal="center" vertical="top"/>
    </xf>
    <xf numFmtId="0" fontId="2" fillId="0" borderId="0" xfId="0" applyFont="1" applyBorder="1" applyAlignment="1">
      <alignment wrapText="1"/>
    </xf>
    <xf numFmtId="4" fontId="1" fillId="0" borderId="0" xfId="0" applyNumberFormat="1" applyFont="1" applyFill="1" applyBorder="1" applyAlignment="1" quotePrefix="1">
      <alignment horizontal="right" vertical="top"/>
    </xf>
    <xf numFmtId="4" fontId="2" fillId="0" borderId="0" xfId="0" applyNumberFormat="1" applyFont="1" applyFill="1" applyBorder="1" applyAlignment="1" quotePrefix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/>
    </xf>
    <xf numFmtId="0" fontId="1" fillId="1" borderId="21" xfId="0" applyFont="1" applyFill="1" applyBorder="1" applyAlignment="1">
      <alignment horizontal="center" vertical="center" wrapText="1"/>
    </xf>
    <xf numFmtId="0" fontId="1" fillId="1" borderId="24" xfId="0" applyFont="1" applyFill="1" applyBorder="1" applyAlignment="1">
      <alignment horizontal="center" vertical="center" wrapText="1"/>
    </xf>
    <xf numFmtId="0" fontId="1" fillId="1" borderId="25" xfId="0" applyFont="1" applyFill="1" applyBorder="1" applyAlignment="1">
      <alignment horizontal="center" vertical="center" wrapText="1"/>
    </xf>
    <xf numFmtId="0" fontId="2" fillId="1" borderId="23" xfId="0" applyFont="1" applyFill="1" applyBorder="1" applyAlignment="1">
      <alignment horizontal="center" vertical="center" wrapText="1"/>
    </xf>
    <xf numFmtId="0" fontId="1" fillId="1" borderId="21" xfId="0" applyFont="1" applyFill="1" applyBorder="1" applyAlignment="1">
      <alignment horizontal="center" vertical="top"/>
    </xf>
    <xf numFmtId="0" fontId="0" fillId="1" borderId="24" xfId="0" applyFont="1" applyFill="1" applyBorder="1" applyAlignment="1">
      <alignment horizontal="center" vertical="top"/>
    </xf>
    <xf numFmtId="0" fontId="1" fillId="1" borderId="14" xfId="0" applyNumberFormat="1" applyFont="1" applyFill="1" applyBorder="1" applyAlignment="1">
      <alignment horizontal="center" vertical="top"/>
    </xf>
    <xf numFmtId="0" fontId="2" fillId="1" borderId="14" xfId="0" applyFont="1" applyFill="1" applyBorder="1" applyAlignment="1">
      <alignment vertical="top"/>
    </xf>
    <xf numFmtId="3" fontId="1" fillId="1" borderId="21" xfId="0" applyNumberFormat="1" applyFont="1" applyFill="1" applyBorder="1" applyAlignment="1">
      <alignment horizontal="center" vertical="top"/>
    </xf>
    <xf numFmtId="0" fontId="2" fillId="1" borderId="21" xfId="0" applyFont="1" applyFill="1" applyBorder="1" applyAlignment="1">
      <alignment vertical="top"/>
    </xf>
    <xf numFmtId="0" fontId="1" fillId="1" borderId="21" xfId="0" applyFont="1" applyFill="1" applyBorder="1" applyAlignment="1">
      <alignment horizontal="center" vertical="center"/>
    </xf>
    <xf numFmtId="0" fontId="2" fillId="1" borderId="24" xfId="0" applyFont="1" applyFill="1" applyBorder="1" applyAlignment="1">
      <alignment horizontal="center" vertical="center"/>
    </xf>
    <xf numFmtId="0" fontId="2" fillId="1" borderId="24" xfId="0" applyFont="1" applyFill="1" applyBorder="1" applyAlignment="1">
      <alignment horizontal="center" vertical="top"/>
    </xf>
    <xf numFmtId="0" fontId="1" fillId="0" borderId="23" xfId="0" applyFont="1" applyFill="1" applyBorder="1" applyAlignment="1" quotePrefix="1">
      <alignment horizontal="center" vertical="center"/>
    </xf>
    <xf numFmtId="0" fontId="5" fillId="1" borderId="26" xfId="0" applyFont="1" applyFill="1" applyBorder="1" applyAlignment="1">
      <alignment horizontal="center" vertical="top" wrapText="1"/>
    </xf>
    <xf numFmtId="0" fontId="5" fillId="1" borderId="27" xfId="0" applyFont="1" applyFill="1" applyBorder="1" applyAlignment="1">
      <alignment horizontal="center" vertical="top" wrapText="1"/>
    </xf>
    <xf numFmtId="1" fontId="6" fillId="0" borderId="11" xfId="0" applyNumberFormat="1" applyFont="1" applyBorder="1" applyAlignment="1" quotePrefix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83"/>
  <sheetViews>
    <sheetView tabSelected="1" zoomScalePageLayoutView="0" workbookViewId="0" topLeftCell="A220">
      <selection activeCell="A10" sqref="A10:IV10"/>
    </sheetView>
  </sheetViews>
  <sheetFormatPr defaultColWidth="9.140625" defaultRowHeight="12.75"/>
  <cols>
    <col min="1" max="1" width="4.28125" style="2" customWidth="1"/>
    <col min="2" max="2" width="6.140625" style="2" customWidth="1"/>
    <col min="3" max="3" width="5.140625" style="36" customWidth="1"/>
    <col min="4" max="4" width="67.140625" style="18" customWidth="1"/>
    <col min="5" max="5" width="11.00390625" style="36" customWidth="1"/>
    <col min="6" max="8" width="11.140625" style="36" customWidth="1"/>
    <col min="9" max="9" width="11.00390625" style="36" customWidth="1"/>
    <col min="10" max="10" width="11.140625" style="36" customWidth="1"/>
    <col min="11" max="11" width="10.140625" style="2" bestFit="1" customWidth="1"/>
    <col min="12" max="12" width="12.00390625" style="2" customWidth="1"/>
    <col min="13" max="13" width="10.28125" style="2" customWidth="1"/>
    <col min="14" max="14" width="10.421875" style="2" customWidth="1"/>
    <col min="15" max="15" width="10.28125" style="2" customWidth="1"/>
    <col min="16" max="16" width="10.57421875" style="2" customWidth="1"/>
    <col min="17" max="17" width="9.140625" style="2" customWidth="1"/>
    <col min="18" max="18" width="10.140625" style="2" bestFit="1" customWidth="1"/>
    <col min="19" max="16384" width="9.140625" style="2" customWidth="1"/>
  </cols>
  <sheetData>
    <row r="2" spans="8:10" ht="12.75">
      <c r="H2" s="166" t="s">
        <v>109</v>
      </c>
      <c r="I2" s="166"/>
      <c r="J2" s="166"/>
    </row>
    <row r="3" spans="8:10" ht="12.75">
      <c r="H3" s="166" t="s">
        <v>133</v>
      </c>
      <c r="I3" s="166"/>
      <c r="J3" s="166"/>
    </row>
    <row r="4" spans="8:10" ht="12.75">
      <c r="H4" s="166" t="s">
        <v>110</v>
      </c>
      <c r="I4" s="166"/>
      <c r="J4" s="166"/>
    </row>
    <row r="5" spans="8:10" ht="12.75">
      <c r="H5" s="166" t="s">
        <v>132</v>
      </c>
      <c r="I5" s="166"/>
      <c r="J5" s="166"/>
    </row>
    <row r="6" spans="1:16" ht="13.5" thickBot="1">
      <c r="A6" s="167" t="s">
        <v>0</v>
      </c>
      <c r="B6" s="167"/>
      <c r="C6" s="167"/>
      <c r="D6" s="167"/>
      <c r="E6" s="167"/>
      <c r="F6" s="167"/>
      <c r="G6" s="167"/>
      <c r="H6" s="167"/>
      <c r="I6" s="167"/>
      <c r="J6" s="167"/>
      <c r="K6" s="1"/>
      <c r="L6" s="1"/>
      <c r="M6" s="1"/>
      <c r="N6" s="1"/>
      <c r="O6" s="1"/>
      <c r="P6" s="1"/>
    </row>
    <row r="7" spans="1:10" s="13" customFormat="1" ht="13.5" customHeight="1" thickBot="1">
      <c r="A7" s="178" t="s">
        <v>1</v>
      </c>
      <c r="B7" s="168" t="s">
        <v>76</v>
      </c>
      <c r="C7" s="172" t="s">
        <v>2</v>
      </c>
      <c r="D7" s="170" t="s">
        <v>3</v>
      </c>
      <c r="E7" s="172" t="s">
        <v>4</v>
      </c>
      <c r="F7" s="174" t="s">
        <v>5</v>
      </c>
      <c r="G7" s="175"/>
      <c r="H7" s="182" t="s">
        <v>6</v>
      </c>
      <c r="I7" s="176" t="s">
        <v>5</v>
      </c>
      <c r="J7" s="177"/>
    </row>
    <row r="8" spans="1:10" s="13" customFormat="1" ht="13.5" thickBot="1">
      <c r="A8" s="179"/>
      <c r="B8" s="169"/>
      <c r="C8" s="180"/>
      <c r="D8" s="171"/>
      <c r="E8" s="173"/>
      <c r="F8" s="66" t="s">
        <v>7</v>
      </c>
      <c r="G8" s="66" t="s">
        <v>8</v>
      </c>
      <c r="H8" s="183"/>
      <c r="I8" s="66" t="s">
        <v>7</v>
      </c>
      <c r="J8" s="66" t="s">
        <v>8</v>
      </c>
    </row>
    <row r="9" spans="1:13" s="15" customFormat="1" ht="13.5" thickBot="1">
      <c r="A9" s="67" t="s">
        <v>9</v>
      </c>
      <c r="B9" s="68" t="s">
        <v>10</v>
      </c>
      <c r="C9" s="69" t="s">
        <v>11</v>
      </c>
      <c r="D9" s="70" t="s">
        <v>12</v>
      </c>
      <c r="E9" s="71" t="s">
        <v>13</v>
      </c>
      <c r="F9" s="72" t="s">
        <v>14</v>
      </c>
      <c r="G9" s="72" t="s">
        <v>15</v>
      </c>
      <c r="H9" s="73" t="s">
        <v>16</v>
      </c>
      <c r="I9" s="72" t="s">
        <v>17</v>
      </c>
      <c r="J9" s="72" t="s">
        <v>18</v>
      </c>
      <c r="K9" s="14"/>
      <c r="L9" s="14"/>
      <c r="M9" s="14"/>
    </row>
    <row r="10" spans="1:13" s="102" customFormat="1" ht="12.75">
      <c r="A10" s="113">
        <v>600</v>
      </c>
      <c r="B10" s="114"/>
      <c r="C10" s="37"/>
      <c r="D10" s="19" t="s">
        <v>26</v>
      </c>
      <c r="E10" s="86">
        <f>SUM(F10:G10)</f>
        <v>3146400</v>
      </c>
      <c r="F10" s="87">
        <f>SUM(F11,F47)</f>
        <v>1168000</v>
      </c>
      <c r="G10" s="87">
        <f>SUM(G11,G47)</f>
        <v>1978400</v>
      </c>
      <c r="H10" s="88">
        <f>SUM(I10:J10)</f>
        <v>4376100</v>
      </c>
      <c r="I10" s="87">
        <f>SUM(I11,I47)</f>
        <v>550000</v>
      </c>
      <c r="J10" s="87">
        <f>SUM(J11,J47)</f>
        <v>3826100</v>
      </c>
      <c r="K10" s="101"/>
      <c r="L10" s="101"/>
      <c r="M10" s="101"/>
    </row>
    <row r="11" spans="1:13" s="102" customFormat="1" ht="12.75">
      <c r="A11" s="146"/>
      <c r="B11" s="5">
        <v>60015</v>
      </c>
      <c r="C11" s="38"/>
      <c r="D11" s="20" t="s">
        <v>27</v>
      </c>
      <c r="E11" s="86">
        <f>SUM(F11:G11)</f>
        <v>1978400</v>
      </c>
      <c r="F11" s="88"/>
      <c r="G11" s="88">
        <f>SUM(G12)</f>
        <v>1978400</v>
      </c>
      <c r="H11" s="88">
        <f>SUM(I11:J11)</f>
        <v>3826100</v>
      </c>
      <c r="I11" s="88"/>
      <c r="J11" s="88">
        <f>SUM(J12)</f>
        <v>3826100</v>
      </c>
      <c r="K11" s="101"/>
      <c r="L11" s="101"/>
      <c r="M11" s="101"/>
    </row>
    <row r="12" spans="1:13" s="102" customFormat="1" ht="12.75">
      <c r="A12" s="146"/>
      <c r="B12" s="5"/>
      <c r="C12" s="38"/>
      <c r="D12" s="20" t="s">
        <v>32</v>
      </c>
      <c r="E12" s="86">
        <f>SUM(F12:G12)</f>
        <v>1978400</v>
      </c>
      <c r="F12" s="88"/>
      <c r="G12" s="88">
        <f>SUM(G13,G22,G37,G41)</f>
        <v>1978400</v>
      </c>
      <c r="H12" s="86">
        <f>SUM(I12:J12)</f>
        <v>3826100</v>
      </c>
      <c r="I12" s="88"/>
      <c r="J12" s="88">
        <f>SUM(J13,J22)</f>
        <v>3826100</v>
      </c>
      <c r="K12" s="101"/>
      <c r="L12" s="101"/>
      <c r="M12" s="101"/>
    </row>
    <row r="13" spans="1:13" s="102" customFormat="1" ht="12.75">
      <c r="A13" s="146"/>
      <c r="B13" s="5"/>
      <c r="C13" s="38"/>
      <c r="D13" s="89" t="s">
        <v>29</v>
      </c>
      <c r="E13" s="90">
        <f>SUM(F13:G13)</f>
        <v>756100</v>
      </c>
      <c r="F13" s="91"/>
      <c r="G13" s="91">
        <f>SUM(G15,G18)</f>
        <v>756100</v>
      </c>
      <c r="H13" s="91">
        <f>SUM(I13:J13)</f>
        <v>6100</v>
      </c>
      <c r="I13" s="92"/>
      <c r="J13" s="91">
        <f>SUM(J15,J18)</f>
        <v>6100</v>
      </c>
      <c r="K13" s="101"/>
      <c r="L13" s="101"/>
      <c r="M13" s="101"/>
    </row>
    <row r="14" spans="1:13" s="102" customFormat="1" ht="12.75">
      <c r="A14" s="146"/>
      <c r="B14" s="5"/>
      <c r="C14" s="38"/>
      <c r="D14" s="89" t="s">
        <v>33</v>
      </c>
      <c r="E14" s="90"/>
      <c r="F14" s="92"/>
      <c r="G14" s="92"/>
      <c r="H14" s="92"/>
      <c r="I14" s="92"/>
      <c r="J14" s="92"/>
      <c r="K14" s="101"/>
      <c r="L14" s="101"/>
      <c r="M14" s="101"/>
    </row>
    <row r="15" spans="1:13" s="102" customFormat="1" ht="12.75">
      <c r="A15" s="146"/>
      <c r="B15" s="5"/>
      <c r="C15" s="38"/>
      <c r="D15" s="89" t="s">
        <v>34</v>
      </c>
      <c r="E15" s="90">
        <f>SUM(F15:G15)</f>
        <v>750000</v>
      </c>
      <c r="F15" s="92"/>
      <c r="G15" s="91">
        <f>SUM(G17)</f>
        <v>750000</v>
      </c>
      <c r="H15" s="91">
        <f>SUM(I15:J15)</f>
        <v>6100</v>
      </c>
      <c r="I15" s="92"/>
      <c r="J15" s="91">
        <f>SUM(J17)</f>
        <v>6100</v>
      </c>
      <c r="K15" s="101"/>
      <c r="L15" s="101"/>
      <c r="M15" s="101"/>
    </row>
    <row r="16" spans="1:13" s="102" customFormat="1" ht="12.75">
      <c r="A16" s="146"/>
      <c r="B16" s="5"/>
      <c r="C16" s="38"/>
      <c r="D16" s="89" t="s">
        <v>42</v>
      </c>
      <c r="E16" s="93"/>
      <c r="F16" s="92"/>
      <c r="G16" s="92"/>
      <c r="H16" s="91"/>
      <c r="I16" s="92"/>
      <c r="J16" s="92"/>
      <c r="K16" s="101"/>
      <c r="L16" s="101"/>
      <c r="M16" s="101"/>
    </row>
    <row r="17" spans="1:13" s="102" customFormat="1" ht="12.75">
      <c r="A17" s="146"/>
      <c r="B17" s="5"/>
      <c r="C17" s="38"/>
      <c r="D17" s="89" t="s">
        <v>69</v>
      </c>
      <c r="E17" s="90">
        <f>SUM(F17:G17)</f>
        <v>750000</v>
      </c>
      <c r="F17" s="92"/>
      <c r="G17" s="91">
        <f>1000000-250000</f>
        <v>750000</v>
      </c>
      <c r="H17" s="91">
        <f>SUM(I17:J17)</f>
        <v>6100</v>
      </c>
      <c r="I17" s="92"/>
      <c r="J17" s="91">
        <v>6100</v>
      </c>
      <c r="K17" s="101"/>
      <c r="L17" s="101"/>
      <c r="M17" s="101"/>
    </row>
    <row r="18" spans="1:13" s="102" customFormat="1" ht="12.75">
      <c r="A18" s="146"/>
      <c r="B18" s="5"/>
      <c r="C18" s="38"/>
      <c r="D18" s="89" t="s">
        <v>77</v>
      </c>
      <c r="E18" s="90">
        <f>SUM(F18:G18)</f>
        <v>6100</v>
      </c>
      <c r="F18" s="92"/>
      <c r="G18" s="91">
        <f>SUM(G20:G21)</f>
        <v>6100</v>
      </c>
      <c r="H18" s="91"/>
      <c r="I18" s="92"/>
      <c r="J18" s="91"/>
      <c r="K18" s="101"/>
      <c r="L18" s="101"/>
      <c r="M18" s="101"/>
    </row>
    <row r="19" spans="1:13" s="102" customFormat="1" ht="12.75">
      <c r="A19" s="146"/>
      <c r="B19" s="5"/>
      <c r="C19" s="38"/>
      <c r="D19" s="89" t="s">
        <v>42</v>
      </c>
      <c r="E19" s="90"/>
      <c r="F19" s="92"/>
      <c r="G19" s="91"/>
      <c r="H19" s="91"/>
      <c r="I19" s="92"/>
      <c r="J19" s="91"/>
      <c r="K19" s="101"/>
      <c r="L19" s="101"/>
      <c r="M19" s="101"/>
    </row>
    <row r="20" spans="1:13" s="102" customFormat="1" ht="12.75">
      <c r="A20" s="146"/>
      <c r="B20" s="5"/>
      <c r="C20" s="38"/>
      <c r="D20" s="89" t="s">
        <v>78</v>
      </c>
      <c r="E20" s="90">
        <f>SUM(F20:G20)</f>
        <v>4270</v>
      </c>
      <c r="F20" s="92"/>
      <c r="G20" s="91">
        <v>4270</v>
      </c>
      <c r="H20" s="91"/>
      <c r="I20" s="92"/>
      <c r="J20" s="91"/>
      <c r="K20" s="101"/>
      <c r="L20" s="101"/>
      <c r="M20" s="101"/>
    </row>
    <row r="21" spans="1:13" s="102" customFormat="1" ht="12.75">
      <c r="A21" s="146"/>
      <c r="B21" s="5"/>
      <c r="C21" s="38"/>
      <c r="D21" s="89" t="s">
        <v>79</v>
      </c>
      <c r="E21" s="90">
        <f>SUM(F21:G21)</f>
        <v>1830</v>
      </c>
      <c r="F21" s="92"/>
      <c r="G21" s="91">
        <v>1830</v>
      </c>
      <c r="H21" s="91"/>
      <c r="I21" s="92"/>
      <c r="J21" s="91"/>
      <c r="K21" s="101"/>
      <c r="L21" s="101"/>
      <c r="M21" s="101"/>
    </row>
    <row r="22" spans="1:13" s="102" customFormat="1" ht="12.75">
      <c r="A22" s="146"/>
      <c r="B22" s="5"/>
      <c r="C22" s="96">
        <v>6050</v>
      </c>
      <c r="D22" s="21" t="s">
        <v>23</v>
      </c>
      <c r="E22" s="90">
        <f>SUM(F22:G22)</f>
        <v>720000</v>
      </c>
      <c r="F22" s="88"/>
      <c r="G22" s="91">
        <f>SUM(G25,G26,G32,G36)</f>
        <v>720000</v>
      </c>
      <c r="H22" s="91">
        <f>SUM(I22:J22)</f>
        <v>3820000</v>
      </c>
      <c r="I22" s="88"/>
      <c r="J22" s="91">
        <f>SUM(J23,J30,J34,J26)</f>
        <v>3820000</v>
      </c>
      <c r="K22" s="101"/>
      <c r="L22" s="101"/>
      <c r="M22" s="101"/>
    </row>
    <row r="23" spans="1:13" s="102" customFormat="1" ht="12.75">
      <c r="A23" s="94"/>
      <c r="B23" s="95"/>
      <c r="C23" s="96"/>
      <c r="D23" s="97" t="s">
        <v>81</v>
      </c>
      <c r="E23" s="90"/>
      <c r="F23" s="88"/>
      <c r="G23" s="91"/>
      <c r="H23" s="91">
        <f>SUM(I23:J23)</f>
        <v>100000</v>
      </c>
      <c r="I23" s="88"/>
      <c r="J23" s="91">
        <v>100000</v>
      </c>
      <c r="K23" s="101"/>
      <c r="L23" s="101"/>
      <c r="M23" s="101"/>
    </row>
    <row r="24" spans="1:13" s="102" customFormat="1" ht="12.75">
      <c r="A24" s="94"/>
      <c r="B24" s="95"/>
      <c r="C24" s="96"/>
      <c r="D24" s="103" t="s">
        <v>80</v>
      </c>
      <c r="E24" s="98"/>
      <c r="F24" s="99"/>
      <c r="G24" s="100"/>
      <c r="H24" s="100"/>
      <c r="I24" s="99"/>
      <c r="J24" s="100"/>
      <c r="K24" s="101"/>
      <c r="L24" s="101"/>
      <c r="M24" s="101"/>
    </row>
    <row r="25" spans="1:13" s="102" customFormat="1" ht="12.75" customHeight="1">
      <c r="A25" s="6"/>
      <c r="B25" s="7"/>
      <c r="C25" s="39"/>
      <c r="D25" s="22" t="s">
        <v>31</v>
      </c>
      <c r="E25" s="47">
        <f>SUM(F25:G25)</f>
        <v>100000</v>
      </c>
      <c r="F25" s="48"/>
      <c r="G25" s="112">
        <v>100000</v>
      </c>
      <c r="H25" s="112"/>
      <c r="I25" s="48"/>
      <c r="J25" s="112"/>
      <c r="K25" s="101"/>
      <c r="L25" s="101"/>
      <c r="M25" s="101"/>
    </row>
    <row r="26" spans="1:13" s="102" customFormat="1" ht="12.75">
      <c r="A26" s="94"/>
      <c r="B26" s="95"/>
      <c r="C26" s="96"/>
      <c r="D26" s="74" t="s">
        <v>88</v>
      </c>
      <c r="E26" s="98"/>
      <c r="F26" s="99"/>
      <c r="G26" s="100"/>
      <c r="H26" s="100">
        <f>SUM(I26:J26)</f>
        <v>500000</v>
      </c>
      <c r="I26" s="99"/>
      <c r="J26" s="100">
        <v>500000</v>
      </c>
      <c r="K26" s="101"/>
      <c r="L26" s="101"/>
      <c r="M26" s="101"/>
    </row>
    <row r="27" spans="1:13" s="102" customFormat="1" ht="12.75">
      <c r="A27" s="94"/>
      <c r="B27" s="95"/>
      <c r="C27" s="96"/>
      <c r="D27" s="75" t="s">
        <v>82</v>
      </c>
      <c r="E27" s="98"/>
      <c r="F27" s="99"/>
      <c r="G27" s="100"/>
      <c r="H27" s="100"/>
      <c r="I27" s="99"/>
      <c r="J27" s="100"/>
      <c r="K27" s="101"/>
      <c r="L27" s="101"/>
      <c r="M27" s="101"/>
    </row>
    <row r="28" spans="1:13" s="102" customFormat="1" ht="12.75">
      <c r="A28" s="94"/>
      <c r="B28" s="95"/>
      <c r="C28" s="96"/>
      <c r="D28" s="75" t="s">
        <v>108</v>
      </c>
      <c r="E28" s="98"/>
      <c r="F28" s="99"/>
      <c r="G28" s="100"/>
      <c r="H28" s="100"/>
      <c r="I28" s="99"/>
      <c r="J28" s="100"/>
      <c r="K28" s="101"/>
      <c r="L28" s="101"/>
      <c r="M28" s="101"/>
    </row>
    <row r="29" spans="1:13" s="102" customFormat="1" ht="12.75">
      <c r="A29" s="94"/>
      <c r="B29" s="95"/>
      <c r="C29" s="96"/>
      <c r="D29" s="75" t="s">
        <v>83</v>
      </c>
      <c r="E29" s="98"/>
      <c r="F29" s="99"/>
      <c r="G29" s="100"/>
      <c r="H29" s="100"/>
      <c r="I29" s="99"/>
      <c r="J29" s="100"/>
      <c r="K29" s="101"/>
      <c r="L29" s="101"/>
      <c r="M29" s="101"/>
    </row>
    <row r="30" spans="1:13" s="102" customFormat="1" ht="12.75">
      <c r="A30" s="94"/>
      <c r="B30" s="95"/>
      <c r="C30" s="96"/>
      <c r="D30" s="97" t="s">
        <v>85</v>
      </c>
      <c r="E30" s="98"/>
      <c r="F30" s="99"/>
      <c r="G30" s="100"/>
      <c r="H30" s="100">
        <f>SUM(I30:J30)</f>
        <v>220000</v>
      </c>
      <c r="I30" s="99"/>
      <c r="J30" s="100">
        <v>220000</v>
      </c>
      <c r="K30" s="101"/>
      <c r="L30" s="101"/>
      <c r="M30" s="101"/>
    </row>
    <row r="31" spans="1:13" s="102" customFormat="1" ht="12.75">
      <c r="A31" s="94"/>
      <c r="B31" s="95"/>
      <c r="C31" s="96"/>
      <c r="D31" s="103" t="s">
        <v>84</v>
      </c>
      <c r="E31" s="98"/>
      <c r="F31" s="99"/>
      <c r="G31" s="100"/>
      <c r="H31" s="100"/>
      <c r="I31" s="99"/>
      <c r="J31" s="100"/>
      <c r="K31" s="101"/>
      <c r="L31" s="101"/>
      <c r="M31" s="101"/>
    </row>
    <row r="32" spans="1:13" s="102" customFormat="1" ht="12.75">
      <c r="A32" s="94"/>
      <c r="B32" s="95"/>
      <c r="C32" s="96"/>
      <c r="D32" s="97" t="s">
        <v>128</v>
      </c>
      <c r="E32" s="100">
        <f>SUM(F32:G32)</f>
        <v>220000</v>
      </c>
      <c r="F32" s="99"/>
      <c r="G32" s="100">
        <v>220000</v>
      </c>
      <c r="H32" s="100"/>
      <c r="I32" s="99"/>
      <c r="J32" s="100"/>
      <c r="K32" s="101"/>
      <c r="L32" s="101"/>
      <c r="M32" s="101"/>
    </row>
    <row r="33" spans="1:13" s="102" customFormat="1" ht="12.75">
      <c r="A33" s="94"/>
      <c r="B33" s="95"/>
      <c r="C33" s="96"/>
      <c r="D33" s="103" t="s">
        <v>84</v>
      </c>
      <c r="E33" s="100"/>
      <c r="F33" s="99"/>
      <c r="G33" s="100"/>
      <c r="H33" s="100"/>
      <c r="I33" s="99"/>
      <c r="J33" s="100"/>
      <c r="K33" s="101"/>
      <c r="L33" s="101"/>
      <c r="M33" s="101"/>
    </row>
    <row r="34" spans="1:13" s="102" customFormat="1" ht="12.75">
      <c r="A34" s="94"/>
      <c r="B34" s="95"/>
      <c r="C34" s="96"/>
      <c r="D34" s="104" t="s">
        <v>87</v>
      </c>
      <c r="E34" s="98"/>
      <c r="F34" s="99"/>
      <c r="G34" s="100"/>
      <c r="H34" s="100">
        <f>SUM(I34:J34)</f>
        <v>3000000</v>
      </c>
      <c r="I34" s="99"/>
      <c r="J34" s="100">
        <v>3000000</v>
      </c>
      <c r="K34" s="101"/>
      <c r="L34" s="101"/>
      <c r="M34" s="101"/>
    </row>
    <row r="35" spans="1:13" s="102" customFormat="1" ht="12.75">
      <c r="A35" s="94"/>
      <c r="B35" s="95"/>
      <c r="C35" s="96"/>
      <c r="D35" s="105" t="s">
        <v>86</v>
      </c>
      <c r="E35" s="98"/>
      <c r="F35" s="99"/>
      <c r="G35" s="100"/>
      <c r="H35" s="100"/>
      <c r="I35" s="99"/>
      <c r="J35" s="100"/>
      <c r="K35" s="101"/>
      <c r="L35" s="101"/>
      <c r="M35" s="101"/>
    </row>
    <row r="36" spans="1:13" s="102" customFormat="1" ht="12.75">
      <c r="A36" s="94"/>
      <c r="B36" s="95"/>
      <c r="C36" s="96"/>
      <c r="D36" s="104" t="s">
        <v>134</v>
      </c>
      <c r="E36" s="98">
        <f>SUM(F36:G36)</f>
        <v>400000</v>
      </c>
      <c r="F36" s="99"/>
      <c r="G36" s="100">
        <v>400000</v>
      </c>
      <c r="H36" s="100"/>
      <c r="I36" s="99"/>
      <c r="J36" s="100"/>
      <c r="K36" s="101"/>
      <c r="L36" s="101"/>
      <c r="M36" s="101"/>
    </row>
    <row r="37" spans="1:13" s="102" customFormat="1" ht="12.75">
      <c r="A37" s="94"/>
      <c r="B37" s="95"/>
      <c r="C37" s="96">
        <v>6058</v>
      </c>
      <c r="D37" s="21" t="s">
        <v>23</v>
      </c>
      <c r="E37" s="98">
        <f>SUM(F37:G37)</f>
        <v>351610</v>
      </c>
      <c r="F37" s="99"/>
      <c r="G37" s="100">
        <f>SUM(G38)</f>
        <v>351610</v>
      </c>
      <c r="H37" s="100"/>
      <c r="I37" s="99"/>
      <c r="J37" s="100"/>
      <c r="K37" s="101"/>
      <c r="L37" s="101"/>
      <c r="M37" s="101"/>
    </row>
    <row r="38" spans="1:13" s="102" customFormat="1" ht="12.75">
      <c r="A38" s="94"/>
      <c r="B38" s="95"/>
      <c r="C38" s="96"/>
      <c r="D38" s="74" t="s">
        <v>88</v>
      </c>
      <c r="E38" s="98">
        <f>SUM(F38:G38)</f>
        <v>351610</v>
      </c>
      <c r="F38" s="99"/>
      <c r="G38" s="100">
        <v>351610</v>
      </c>
      <c r="H38" s="100"/>
      <c r="I38" s="99"/>
      <c r="J38" s="100"/>
      <c r="K38" s="101"/>
      <c r="L38" s="101"/>
      <c r="M38" s="101"/>
    </row>
    <row r="39" spans="1:13" s="102" customFormat="1" ht="12.75">
      <c r="A39" s="94"/>
      <c r="B39" s="95"/>
      <c r="C39" s="96"/>
      <c r="D39" s="75" t="s">
        <v>82</v>
      </c>
      <c r="E39" s="98"/>
      <c r="F39" s="99"/>
      <c r="G39" s="100"/>
      <c r="H39" s="100"/>
      <c r="I39" s="99"/>
      <c r="J39" s="100"/>
      <c r="K39" s="101"/>
      <c r="L39" s="101"/>
      <c r="M39" s="101"/>
    </row>
    <row r="40" spans="1:13" s="102" customFormat="1" ht="12.75">
      <c r="A40" s="94"/>
      <c r="B40" s="95"/>
      <c r="C40" s="96"/>
      <c r="D40" s="75" t="s">
        <v>111</v>
      </c>
      <c r="E40" s="98"/>
      <c r="F40" s="99"/>
      <c r="G40" s="100"/>
      <c r="H40" s="100"/>
      <c r="I40" s="99"/>
      <c r="J40" s="100"/>
      <c r="K40" s="101"/>
      <c r="L40" s="101"/>
      <c r="M40" s="101"/>
    </row>
    <row r="41" spans="1:13" s="102" customFormat="1" ht="12.75">
      <c r="A41" s="94"/>
      <c r="B41" s="95"/>
      <c r="C41" s="96">
        <v>6059</v>
      </c>
      <c r="D41" s="21" t="s">
        <v>23</v>
      </c>
      <c r="E41" s="98">
        <f>SUM(F41:G41)</f>
        <v>150690</v>
      </c>
      <c r="F41" s="99"/>
      <c r="G41" s="100">
        <f>SUM(G42)</f>
        <v>150690</v>
      </c>
      <c r="H41" s="100"/>
      <c r="I41" s="99"/>
      <c r="J41" s="100"/>
      <c r="K41" s="101"/>
      <c r="L41" s="101"/>
      <c r="M41" s="101"/>
    </row>
    <row r="42" spans="1:13" s="102" customFormat="1" ht="12.75">
      <c r="A42" s="94"/>
      <c r="B42" s="95"/>
      <c r="C42" s="96"/>
      <c r="D42" s="74" t="s">
        <v>88</v>
      </c>
      <c r="E42" s="98">
        <f>SUM(F42:G42)</f>
        <v>150690</v>
      </c>
      <c r="F42" s="99"/>
      <c r="G42" s="100">
        <v>150690</v>
      </c>
      <c r="H42" s="100"/>
      <c r="I42" s="99"/>
      <c r="J42" s="100"/>
      <c r="K42" s="101"/>
      <c r="L42" s="101"/>
      <c r="M42" s="101"/>
    </row>
    <row r="43" spans="1:13" s="102" customFormat="1" ht="12.75">
      <c r="A43" s="94"/>
      <c r="B43" s="95"/>
      <c r="C43" s="96"/>
      <c r="D43" s="75" t="s">
        <v>82</v>
      </c>
      <c r="E43" s="98"/>
      <c r="F43" s="99"/>
      <c r="G43" s="100"/>
      <c r="H43" s="100"/>
      <c r="I43" s="99"/>
      <c r="J43" s="100"/>
      <c r="K43" s="101"/>
      <c r="L43" s="101"/>
      <c r="M43" s="101"/>
    </row>
    <row r="44" spans="1:13" s="102" customFormat="1" ht="12.75">
      <c r="A44" s="94"/>
      <c r="B44" s="95"/>
      <c r="C44" s="96"/>
      <c r="D44" s="75" t="s">
        <v>111</v>
      </c>
      <c r="E44" s="98"/>
      <c r="F44" s="99"/>
      <c r="G44" s="100"/>
      <c r="H44" s="100"/>
      <c r="I44" s="99"/>
      <c r="J44" s="100"/>
      <c r="K44" s="101"/>
      <c r="L44" s="101"/>
      <c r="M44" s="101"/>
    </row>
    <row r="45" spans="1:13" s="102" customFormat="1" ht="13.5" thickBot="1">
      <c r="A45" s="181" t="s">
        <v>100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01"/>
      <c r="L45" s="101"/>
      <c r="M45" s="101"/>
    </row>
    <row r="46" spans="1:13" s="102" customFormat="1" ht="13.5" thickBot="1">
      <c r="A46" s="67" t="s">
        <v>9</v>
      </c>
      <c r="B46" s="68" t="s">
        <v>10</v>
      </c>
      <c r="C46" s="69" t="s">
        <v>11</v>
      </c>
      <c r="D46" s="70" t="s">
        <v>12</v>
      </c>
      <c r="E46" s="71" t="s">
        <v>13</v>
      </c>
      <c r="F46" s="72" t="s">
        <v>14</v>
      </c>
      <c r="G46" s="72" t="s">
        <v>15</v>
      </c>
      <c r="H46" s="73" t="s">
        <v>16</v>
      </c>
      <c r="I46" s="72" t="s">
        <v>17</v>
      </c>
      <c r="J46" s="72" t="s">
        <v>18</v>
      </c>
      <c r="K46" s="101"/>
      <c r="L46" s="101"/>
      <c r="M46" s="101"/>
    </row>
    <row r="47" spans="1:13" s="102" customFormat="1" ht="12.75">
      <c r="A47" s="94"/>
      <c r="B47" s="95">
        <v>60016</v>
      </c>
      <c r="C47" s="96"/>
      <c r="D47" s="24" t="s">
        <v>50</v>
      </c>
      <c r="E47" s="120">
        <f>SUM(F47:G47)</f>
        <v>1168000</v>
      </c>
      <c r="F47" s="99">
        <f>SUM(F48)</f>
        <v>1168000</v>
      </c>
      <c r="G47" s="100"/>
      <c r="H47" s="99">
        <f>SUM(I47:J47)</f>
        <v>550000</v>
      </c>
      <c r="I47" s="99">
        <f>SUM(I48)</f>
        <v>550000</v>
      </c>
      <c r="J47" s="100"/>
      <c r="K47" s="101"/>
      <c r="L47" s="101"/>
      <c r="M47" s="101"/>
    </row>
    <row r="48" spans="1:13" s="102" customFormat="1" ht="12.75">
      <c r="A48" s="94"/>
      <c r="B48" s="95"/>
      <c r="C48" s="96"/>
      <c r="D48" s="24" t="s">
        <v>51</v>
      </c>
      <c r="E48" s="120">
        <f>SUM(F48:G48)</f>
        <v>1168000</v>
      </c>
      <c r="F48" s="99">
        <f>SUM(F49,F54)</f>
        <v>1168000</v>
      </c>
      <c r="G48" s="100"/>
      <c r="H48" s="99">
        <f>SUM(I48:J48)</f>
        <v>550000</v>
      </c>
      <c r="I48" s="99">
        <f>SUM(I54)</f>
        <v>550000</v>
      </c>
      <c r="J48" s="100"/>
      <c r="K48" s="101"/>
      <c r="L48" s="101"/>
      <c r="M48" s="101"/>
    </row>
    <row r="49" spans="1:13" s="102" customFormat="1" ht="12.75">
      <c r="A49" s="94"/>
      <c r="B49" s="95"/>
      <c r="C49" s="96"/>
      <c r="D49" s="89" t="s">
        <v>29</v>
      </c>
      <c r="E49" s="98">
        <f>SUM(F49:G49)</f>
        <v>500000</v>
      </c>
      <c r="F49" s="100">
        <f>SUM(F51)</f>
        <v>500000</v>
      </c>
      <c r="G49" s="106"/>
      <c r="H49" s="107"/>
      <c r="I49" s="107"/>
      <c r="J49" s="106"/>
      <c r="K49" s="101"/>
      <c r="L49" s="101"/>
      <c r="M49" s="101"/>
    </row>
    <row r="50" spans="1:13" s="102" customFormat="1" ht="12.75">
      <c r="A50" s="94"/>
      <c r="B50" s="95"/>
      <c r="C50" s="96"/>
      <c r="D50" s="89" t="s">
        <v>33</v>
      </c>
      <c r="E50" s="120"/>
      <c r="F50" s="107"/>
      <c r="G50" s="106"/>
      <c r="H50" s="107"/>
      <c r="I50" s="107"/>
      <c r="J50" s="106"/>
      <c r="K50" s="101"/>
      <c r="L50" s="101"/>
      <c r="M50" s="101"/>
    </row>
    <row r="51" spans="1:13" s="102" customFormat="1" ht="12.75">
      <c r="A51" s="94"/>
      <c r="B51" s="95"/>
      <c r="C51" s="96"/>
      <c r="D51" s="89" t="s">
        <v>34</v>
      </c>
      <c r="E51" s="98">
        <f>SUM(F51:G51)</f>
        <v>500000</v>
      </c>
      <c r="F51" s="100">
        <f>SUM(F53)</f>
        <v>500000</v>
      </c>
      <c r="G51" s="106"/>
      <c r="H51" s="107"/>
      <c r="I51" s="107"/>
      <c r="J51" s="106"/>
      <c r="K51" s="101"/>
      <c r="L51" s="101"/>
      <c r="M51" s="101"/>
    </row>
    <row r="52" spans="1:13" s="102" customFormat="1" ht="12.75">
      <c r="A52" s="94"/>
      <c r="B52" s="95"/>
      <c r="C52" s="96"/>
      <c r="D52" s="89" t="s">
        <v>42</v>
      </c>
      <c r="E52" s="108"/>
      <c r="F52" s="107"/>
      <c r="G52" s="106"/>
      <c r="H52" s="107"/>
      <c r="I52" s="107"/>
      <c r="J52" s="106"/>
      <c r="K52" s="101"/>
      <c r="L52" s="101"/>
      <c r="M52" s="101"/>
    </row>
    <row r="53" spans="1:13" s="102" customFormat="1" ht="12.75">
      <c r="A53" s="94"/>
      <c r="B53" s="95"/>
      <c r="C53" s="96"/>
      <c r="D53" s="89" t="s">
        <v>69</v>
      </c>
      <c r="E53" s="98">
        <f>SUM(F53:G53)</f>
        <v>500000</v>
      </c>
      <c r="F53" s="100">
        <v>500000</v>
      </c>
      <c r="G53" s="106"/>
      <c r="H53" s="107"/>
      <c r="I53" s="107"/>
      <c r="J53" s="106"/>
      <c r="K53" s="101"/>
      <c r="L53" s="101"/>
      <c r="M53" s="101"/>
    </row>
    <row r="54" spans="1:13" s="102" customFormat="1" ht="12.75">
      <c r="A54" s="94"/>
      <c r="B54" s="95"/>
      <c r="C54" s="96">
        <v>6050</v>
      </c>
      <c r="D54" s="21" t="s">
        <v>23</v>
      </c>
      <c r="E54" s="98">
        <f>SUM(F54:G54)</f>
        <v>668000</v>
      </c>
      <c r="F54" s="100">
        <f>SUM(F56,F59,F61,F63)</f>
        <v>668000</v>
      </c>
      <c r="G54" s="100"/>
      <c r="H54" s="100">
        <f>SUM(I54:J54)</f>
        <v>550000</v>
      </c>
      <c r="I54" s="100">
        <f>SUM(I55,I57)</f>
        <v>550000</v>
      </c>
      <c r="J54" s="100"/>
      <c r="K54" s="101"/>
      <c r="L54" s="101"/>
      <c r="M54" s="101"/>
    </row>
    <row r="55" spans="1:13" s="102" customFormat="1" ht="12.75">
      <c r="A55" s="94"/>
      <c r="B55" s="95"/>
      <c r="C55" s="96"/>
      <c r="D55" s="23" t="s">
        <v>73</v>
      </c>
      <c r="E55" s="98"/>
      <c r="F55" s="99"/>
      <c r="G55" s="100"/>
      <c r="H55" s="100">
        <f>SUM(I55:J55)</f>
        <v>300000</v>
      </c>
      <c r="I55" s="100">
        <v>300000</v>
      </c>
      <c r="J55" s="100"/>
      <c r="K55" s="101"/>
      <c r="L55" s="101"/>
      <c r="M55" s="101"/>
    </row>
    <row r="56" spans="1:13" s="102" customFormat="1" ht="12.75">
      <c r="A56" s="3"/>
      <c r="B56" s="4"/>
      <c r="C56" s="40"/>
      <c r="D56" s="25" t="s">
        <v>120</v>
      </c>
      <c r="E56" s="49">
        <f>SUM(F56:G56)</f>
        <v>300000</v>
      </c>
      <c r="F56" s="129">
        <v>300000</v>
      </c>
      <c r="G56" s="129"/>
      <c r="H56" s="129"/>
      <c r="I56" s="50"/>
      <c r="J56" s="129"/>
      <c r="K56" s="101"/>
      <c r="L56" s="101"/>
      <c r="M56" s="101"/>
    </row>
    <row r="57" spans="1:13" s="102" customFormat="1" ht="12.75">
      <c r="A57" s="109"/>
      <c r="B57" s="110"/>
      <c r="C57" s="96"/>
      <c r="D57" s="97" t="s">
        <v>90</v>
      </c>
      <c r="E57" s="98"/>
      <c r="F57" s="100"/>
      <c r="G57" s="100"/>
      <c r="H57" s="100">
        <f>SUM(I57:J57)</f>
        <v>250000</v>
      </c>
      <c r="I57" s="100">
        <v>250000</v>
      </c>
      <c r="J57" s="100"/>
      <c r="K57" s="101"/>
      <c r="L57" s="101"/>
      <c r="M57" s="101"/>
    </row>
    <row r="58" spans="1:13" s="102" customFormat="1" ht="12.75">
      <c r="A58" s="109"/>
      <c r="B58" s="110"/>
      <c r="C58" s="96"/>
      <c r="D58" s="103" t="s">
        <v>89</v>
      </c>
      <c r="E58" s="98"/>
      <c r="F58" s="100"/>
      <c r="G58" s="100"/>
      <c r="H58" s="100"/>
      <c r="I58" s="100"/>
      <c r="J58" s="100"/>
      <c r="K58" s="101"/>
      <c r="L58" s="101"/>
      <c r="M58" s="101"/>
    </row>
    <row r="59" spans="1:13" s="102" customFormat="1" ht="12.75">
      <c r="A59" s="94"/>
      <c r="B59" s="95"/>
      <c r="C59" s="96"/>
      <c r="D59" s="97" t="s">
        <v>91</v>
      </c>
      <c r="E59" s="100">
        <f aca="true" t="shared" si="0" ref="E59:E77">SUM(F59:G59)</f>
        <v>250000</v>
      </c>
      <c r="F59" s="100">
        <v>250000</v>
      </c>
      <c r="G59" s="100"/>
      <c r="H59" s="100"/>
      <c r="I59" s="100"/>
      <c r="J59" s="100"/>
      <c r="K59" s="101"/>
      <c r="L59" s="101"/>
      <c r="M59" s="101"/>
    </row>
    <row r="60" spans="1:13" s="102" customFormat="1" ht="12.75">
      <c r="A60" s="146"/>
      <c r="B60" s="5"/>
      <c r="C60" s="123"/>
      <c r="D60" s="111" t="s">
        <v>89</v>
      </c>
      <c r="E60" s="91"/>
      <c r="F60" s="91"/>
      <c r="G60" s="91"/>
      <c r="H60" s="112"/>
      <c r="I60" s="91"/>
      <c r="J60" s="91"/>
      <c r="K60" s="101"/>
      <c r="L60" s="101"/>
      <c r="M60" s="101"/>
    </row>
    <row r="61" spans="1:13" s="102" customFormat="1" ht="12.75">
      <c r="A61" s="146"/>
      <c r="B61" s="5"/>
      <c r="C61" s="123"/>
      <c r="D61" s="97" t="s">
        <v>127</v>
      </c>
      <c r="E61" s="91">
        <f>SUM(F61:G61)</f>
        <v>70000</v>
      </c>
      <c r="F61" s="91">
        <v>70000</v>
      </c>
      <c r="G61" s="91"/>
      <c r="H61" s="100"/>
      <c r="I61" s="91"/>
      <c r="J61" s="91"/>
      <c r="K61" s="101"/>
      <c r="L61" s="101"/>
      <c r="M61" s="101"/>
    </row>
    <row r="62" spans="1:13" s="102" customFormat="1" ht="12.75">
      <c r="A62" s="146"/>
      <c r="B62" s="5"/>
      <c r="C62" s="123"/>
      <c r="D62" s="105" t="s">
        <v>129</v>
      </c>
      <c r="E62" s="91"/>
      <c r="F62" s="91"/>
      <c r="G62" s="91"/>
      <c r="H62" s="100"/>
      <c r="I62" s="91"/>
      <c r="J62" s="91"/>
      <c r="K62" s="101"/>
      <c r="L62" s="101"/>
      <c r="M62" s="101"/>
    </row>
    <row r="63" spans="1:13" s="102" customFormat="1" ht="13.5" thickBot="1">
      <c r="A63" s="146"/>
      <c r="B63" s="5"/>
      <c r="C63" s="123"/>
      <c r="D63" s="184" t="s">
        <v>131</v>
      </c>
      <c r="E63" s="91">
        <f>SUM(F63:G63)</f>
        <v>48000</v>
      </c>
      <c r="F63" s="91">
        <v>48000</v>
      </c>
      <c r="G63" s="91"/>
      <c r="H63" s="112"/>
      <c r="I63" s="91"/>
      <c r="J63" s="91"/>
      <c r="K63" s="101"/>
      <c r="L63" s="101"/>
      <c r="M63" s="101"/>
    </row>
    <row r="64" spans="1:13" s="102" customFormat="1" ht="12.75">
      <c r="A64" s="113">
        <v>700</v>
      </c>
      <c r="B64" s="114"/>
      <c r="C64" s="115"/>
      <c r="D64" s="116" t="s">
        <v>74</v>
      </c>
      <c r="E64" s="117">
        <f t="shared" si="0"/>
        <v>640000</v>
      </c>
      <c r="F64" s="87">
        <f>SUM(F65)</f>
        <v>640000</v>
      </c>
      <c r="G64" s="118"/>
      <c r="H64" s="87">
        <f>SUM(I64:J64)</f>
        <v>10000</v>
      </c>
      <c r="I64" s="87">
        <f>SUM(I65)</f>
        <v>10000</v>
      </c>
      <c r="J64" s="118"/>
      <c r="K64" s="101"/>
      <c r="L64" s="101"/>
      <c r="M64" s="101"/>
    </row>
    <row r="65" spans="1:13" s="102" customFormat="1" ht="12.75">
      <c r="A65" s="94"/>
      <c r="B65" s="95">
        <v>70001</v>
      </c>
      <c r="C65" s="96"/>
      <c r="D65" s="119" t="s">
        <v>75</v>
      </c>
      <c r="E65" s="120">
        <f t="shared" si="0"/>
        <v>640000</v>
      </c>
      <c r="F65" s="99">
        <f>SUM(F66)</f>
        <v>640000</v>
      </c>
      <c r="G65" s="100"/>
      <c r="H65" s="99">
        <f>SUM(I65:J65)</f>
        <v>10000</v>
      </c>
      <c r="I65" s="99">
        <f>SUM(I66)</f>
        <v>10000</v>
      </c>
      <c r="J65" s="100"/>
      <c r="K65" s="101"/>
      <c r="L65" s="101"/>
      <c r="M65" s="101"/>
    </row>
    <row r="66" spans="1:13" s="102" customFormat="1" ht="12.75">
      <c r="A66" s="94"/>
      <c r="B66" s="95"/>
      <c r="C66" s="96"/>
      <c r="D66" s="119" t="s">
        <v>32</v>
      </c>
      <c r="E66" s="120">
        <f t="shared" si="0"/>
        <v>640000</v>
      </c>
      <c r="F66" s="99">
        <f>SUM(F67)</f>
        <v>640000</v>
      </c>
      <c r="G66" s="100"/>
      <c r="H66" s="99">
        <f>SUM(I66:J66)</f>
        <v>10000</v>
      </c>
      <c r="I66" s="99">
        <f>SUM(I67)</f>
        <v>10000</v>
      </c>
      <c r="J66" s="100"/>
      <c r="K66" s="101"/>
      <c r="L66" s="101"/>
      <c r="M66" s="101"/>
    </row>
    <row r="67" spans="1:13" s="102" customFormat="1" ht="12.75">
      <c r="A67" s="109"/>
      <c r="B67" s="110"/>
      <c r="C67" s="96">
        <v>6210</v>
      </c>
      <c r="D67" s="105" t="s">
        <v>114</v>
      </c>
      <c r="E67" s="98">
        <f t="shared" si="0"/>
        <v>640000</v>
      </c>
      <c r="F67" s="100">
        <f>SUM(F69,F72,F73)</f>
        <v>640000</v>
      </c>
      <c r="G67" s="100"/>
      <c r="H67" s="100">
        <f>SUM(I67:J67)</f>
        <v>10000</v>
      </c>
      <c r="I67" s="100">
        <f>SUM(I69,I71)</f>
        <v>10000</v>
      </c>
      <c r="J67" s="100"/>
      <c r="K67" s="101"/>
      <c r="L67" s="101"/>
      <c r="M67" s="101"/>
    </row>
    <row r="68" spans="1:13" s="102" customFormat="1" ht="12.75">
      <c r="A68" s="109"/>
      <c r="B68" s="110"/>
      <c r="C68" s="96"/>
      <c r="D68" s="105" t="s">
        <v>92</v>
      </c>
      <c r="E68" s="98"/>
      <c r="F68" s="100"/>
      <c r="G68" s="100"/>
      <c r="H68" s="100"/>
      <c r="I68" s="100"/>
      <c r="J68" s="100"/>
      <c r="K68" s="101"/>
      <c r="L68" s="101"/>
      <c r="M68" s="101"/>
    </row>
    <row r="69" spans="1:13" s="102" customFormat="1" ht="12.75">
      <c r="A69" s="109"/>
      <c r="B69" s="110"/>
      <c r="C69" s="96"/>
      <c r="D69" s="97" t="s">
        <v>93</v>
      </c>
      <c r="E69" s="98">
        <f t="shared" si="0"/>
        <v>450000</v>
      </c>
      <c r="F69" s="100">
        <f>200000+250000</f>
        <v>450000</v>
      </c>
      <c r="G69" s="100"/>
      <c r="H69" s="100"/>
      <c r="I69" s="100"/>
      <c r="J69" s="100"/>
      <c r="K69" s="101"/>
      <c r="L69" s="101"/>
      <c r="M69" s="101"/>
    </row>
    <row r="70" spans="1:13" s="102" customFormat="1" ht="12.75">
      <c r="A70" s="121"/>
      <c r="B70" s="122"/>
      <c r="C70" s="123"/>
      <c r="D70" s="111" t="s">
        <v>94</v>
      </c>
      <c r="E70" s="90"/>
      <c r="F70" s="91"/>
      <c r="G70" s="91"/>
      <c r="H70" s="91"/>
      <c r="I70" s="91"/>
      <c r="J70" s="91"/>
      <c r="K70" s="101"/>
      <c r="L70" s="101"/>
      <c r="M70" s="101"/>
    </row>
    <row r="71" spans="1:13" s="102" customFormat="1" ht="12.75">
      <c r="A71" s="121"/>
      <c r="B71" s="122"/>
      <c r="C71" s="123"/>
      <c r="D71" s="124" t="s">
        <v>112</v>
      </c>
      <c r="E71" s="125"/>
      <c r="F71" s="126"/>
      <c r="G71" s="126"/>
      <c r="H71" s="126">
        <f>SUM(I71:J71)</f>
        <v>10000</v>
      </c>
      <c r="I71" s="126">
        <v>10000</v>
      </c>
      <c r="J71" s="91"/>
      <c r="K71" s="101"/>
      <c r="L71" s="101"/>
      <c r="M71" s="101"/>
    </row>
    <row r="72" spans="1:13" s="102" customFormat="1" ht="12.75">
      <c r="A72" s="121"/>
      <c r="B72" s="122"/>
      <c r="C72" s="123"/>
      <c r="D72" s="124" t="s">
        <v>113</v>
      </c>
      <c r="E72" s="125">
        <f>SUM(F72:G72)</f>
        <v>10000</v>
      </c>
      <c r="F72" s="126">
        <v>10000</v>
      </c>
      <c r="G72" s="126"/>
      <c r="H72" s="126"/>
      <c r="I72" s="126"/>
      <c r="J72" s="91"/>
      <c r="K72" s="101"/>
      <c r="L72" s="101"/>
      <c r="M72" s="101"/>
    </row>
    <row r="73" spans="1:13" s="102" customFormat="1" ht="13.5" thickBot="1">
      <c r="A73" s="121"/>
      <c r="B73" s="122"/>
      <c r="C73" s="123"/>
      <c r="D73" s="124" t="s">
        <v>130</v>
      </c>
      <c r="E73" s="125">
        <f>SUM(F73:G73)</f>
        <v>180000</v>
      </c>
      <c r="F73" s="126">
        <v>180000</v>
      </c>
      <c r="G73" s="126"/>
      <c r="H73" s="126"/>
      <c r="I73" s="126"/>
      <c r="J73" s="91"/>
      <c r="K73" s="101"/>
      <c r="L73" s="101"/>
      <c r="M73" s="101"/>
    </row>
    <row r="74" spans="1:13" s="102" customFormat="1" ht="12.75">
      <c r="A74" s="113">
        <v>750</v>
      </c>
      <c r="B74" s="114"/>
      <c r="C74" s="115"/>
      <c r="D74" s="26" t="s">
        <v>46</v>
      </c>
      <c r="E74" s="127">
        <f t="shared" si="0"/>
        <v>2300</v>
      </c>
      <c r="F74" s="87">
        <f>SUM(F75,F82)</f>
        <v>2300</v>
      </c>
      <c r="G74" s="118"/>
      <c r="H74" s="87"/>
      <c r="I74" s="87"/>
      <c r="J74" s="118"/>
      <c r="K74" s="101"/>
      <c r="L74" s="101"/>
      <c r="M74" s="101"/>
    </row>
    <row r="75" spans="1:13" s="102" customFormat="1" ht="12.75">
      <c r="A75" s="146"/>
      <c r="B75" s="5">
        <v>75023</v>
      </c>
      <c r="C75" s="128"/>
      <c r="D75" s="20" t="s">
        <v>66</v>
      </c>
      <c r="E75" s="93">
        <f t="shared" si="0"/>
        <v>1600</v>
      </c>
      <c r="F75" s="92">
        <f>SUM(F76)</f>
        <v>1600</v>
      </c>
      <c r="G75" s="91"/>
      <c r="H75" s="88"/>
      <c r="I75" s="88"/>
      <c r="J75" s="91"/>
      <c r="K75" s="101"/>
      <c r="L75" s="101"/>
      <c r="M75" s="101"/>
    </row>
    <row r="76" spans="1:13" s="102" customFormat="1" ht="12.75">
      <c r="A76" s="146"/>
      <c r="B76" s="5"/>
      <c r="C76" s="128"/>
      <c r="D76" s="20" t="s">
        <v>32</v>
      </c>
      <c r="E76" s="86">
        <f t="shared" si="0"/>
        <v>1600</v>
      </c>
      <c r="F76" s="92">
        <f>SUM(F77)</f>
        <v>1600</v>
      </c>
      <c r="G76" s="91"/>
      <c r="H76" s="88"/>
      <c r="I76" s="88"/>
      <c r="J76" s="91"/>
      <c r="K76" s="101"/>
      <c r="L76" s="101"/>
      <c r="M76" s="101"/>
    </row>
    <row r="77" spans="1:13" s="102" customFormat="1" ht="12.75">
      <c r="A77" s="146"/>
      <c r="B77" s="5"/>
      <c r="C77" s="123"/>
      <c r="D77" s="27" t="s">
        <v>29</v>
      </c>
      <c r="E77" s="90">
        <f t="shared" si="0"/>
        <v>1600</v>
      </c>
      <c r="F77" s="91">
        <f>SUM(F79)</f>
        <v>1600</v>
      </c>
      <c r="G77" s="91"/>
      <c r="H77" s="88"/>
      <c r="I77" s="88"/>
      <c r="J77" s="91"/>
      <c r="K77" s="101"/>
      <c r="L77" s="101"/>
      <c r="M77" s="101"/>
    </row>
    <row r="78" spans="1:13" s="102" customFormat="1" ht="12.75">
      <c r="A78" s="146"/>
      <c r="B78" s="5"/>
      <c r="C78" s="123"/>
      <c r="D78" s="21" t="s">
        <v>33</v>
      </c>
      <c r="E78" s="90"/>
      <c r="F78" s="88"/>
      <c r="G78" s="91"/>
      <c r="H78" s="88"/>
      <c r="I78" s="88"/>
      <c r="J78" s="91"/>
      <c r="K78" s="101"/>
      <c r="L78" s="101"/>
      <c r="M78" s="101"/>
    </row>
    <row r="79" spans="1:13" s="102" customFormat="1" ht="12.75">
      <c r="A79" s="146"/>
      <c r="B79" s="5"/>
      <c r="C79" s="123"/>
      <c r="D79" s="21" t="s">
        <v>34</v>
      </c>
      <c r="E79" s="90">
        <f>SUM(F79:G79)</f>
        <v>1600</v>
      </c>
      <c r="F79" s="91">
        <f>SUM(F81)</f>
        <v>1600</v>
      </c>
      <c r="G79" s="91"/>
      <c r="H79" s="88"/>
      <c r="I79" s="88"/>
      <c r="J79" s="91"/>
      <c r="K79" s="101"/>
      <c r="L79" s="101"/>
      <c r="M79" s="101"/>
    </row>
    <row r="80" spans="1:13" s="102" customFormat="1" ht="12.75">
      <c r="A80" s="146"/>
      <c r="B80" s="5"/>
      <c r="C80" s="123"/>
      <c r="D80" s="28" t="s">
        <v>35</v>
      </c>
      <c r="E80" s="90"/>
      <c r="F80" s="88"/>
      <c r="G80" s="91"/>
      <c r="H80" s="88"/>
      <c r="I80" s="88"/>
      <c r="J80" s="91"/>
      <c r="K80" s="101"/>
      <c r="L80" s="101"/>
      <c r="M80" s="101"/>
    </row>
    <row r="81" spans="1:13" s="102" customFormat="1" ht="12.75">
      <c r="A81" s="146"/>
      <c r="B81" s="5"/>
      <c r="C81" s="123"/>
      <c r="D81" s="27" t="s">
        <v>36</v>
      </c>
      <c r="E81" s="90">
        <f>SUM(F81:G81)</f>
        <v>1600</v>
      </c>
      <c r="F81" s="91">
        <v>1600</v>
      </c>
      <c r="G81" s="91"/>
      <c r="H81" s="88"/>
      <c r="I81" s="88"/>
      <c r="J81" s="91"/>
      <c r="K81" s="101"/>
      <c r="L81" s="101"/>
      <c r="M81" s="101"/>
    </row>
    <row r="82" spans="1:13" s="102" customFormat="1" ht="12.75">
      <c r="A82" s="94"/>
      <c r="B82" s="95">
        <v>75075</v>
      </c>
      <c r="C82" s="96"/>
      <c r="D82" s="24" t="s">
        <v>47</v>
      </c>
      <c r="E82" s="99">
        <f>SUM(F82:G82)</f>
        <v>700</v>
      </c>
      <c r="F82" s="99">
        <f>SUM(F83)</f>
        <v>700</v>
      </c>
      <c r="G82" s="100"/>
      <c r="H82" s="99"/>
      <c r="I82" s="99"/>
      <c r="J82" s="100"/>
      <c r="K82" s="101"/>
      <c r="L82" s="101"/>
      <c r="M82" s="101"/>
    </row>
    <row r="83" spans="1:13" s="102" customFormat="1" ht="12.75">
      <c r="A83" s="94"/>
      <c r="B83" s="95"/>
      <c r="C83" s="96"/>
      <c r="D83" s="24" t="s">
        <v>32</v>
      </c>
      <c r="E83" s="99">
        <f>SUM(F83:G83)</f>
        <v>700</v>
      </c>
      <c r="F83" s="99">
        <f>SUM(F84)</f>
        <v>700</v>
      </c>
      <c r="G83" s="100"/>
      <c r="H83" s="99"/>
      <c r="I83" s="99"/>
      <c r="J83" s="100"/>
      <c r="K83" s="101"/>
      <c r="L83" s="101"/>
      <c r="M83" s="101"/>
    </row>
    <row r="84" spans="1:13" s="102" customFormat="1" ht="12.75">
      <c r="A84" s="3"/>
      <c r="B84" s="4"/>
      <c r="C84" s="40"/>
      <c r="D84" s="27" t="s">
        <v>29</v>
      </c>
      <c r="E84" s="129">
        <f>SUM(F84:G84)</f>
        <v>700</v>
      </c>
      <c r="F84" s="129">
        <f>SUM(F86)</f>
        <v>700</v>
      </c>
      <c r="G84" s="129"/>
      <c r="H84" s="129"/>
      <c r="I84" s="129"/>
      <c r="J84" s="129"/>
      <c r="K84" s="101"/>
      <c r="L84" s="101"/>
      <c r="M84" s="101"/>
    </row>
    <row r="85" spans="1:13" s="102" customFormat="1" ht="12.75">
      <c r="A85" s="94"/>
      <c r="B85" s="95"/>
      <c r="C85" s="96"/>
      <c r="D85" s="21" t="s">
        <v>33</v>
      </c>
      <c r="E85" s="100"/>
      <c r="F85" s="100"/>
      <c r="G85" s="100"/>
      <c r="H85" s="100"/>
      <c r="I85" s="100"/>
      <c r="J85" s="100"/>
      <c r="K85" s="101"/>
      <c r="L85" s="101"/>
      <c r="M85" s="101"/>
    </row>
    <row r="86" spans="1:13" s="102" customFormat="1" ht="12.75">
      <c r="A86" s="94"/>
      <c r="B86" s="95"/>
      <c r="C86" s="96"/>
      <c r="D86" s="21" t="s">
        <v>34</v>
      </c>
      <c r="E86" s="100">
        <f>SUM(F86:G86)</f>
        <v>700</v>
      </c>
      <c r="F86" s="100">
        <f>SUM(F88)</f>
        <v>700</v>
      </c>
      <c r="G86" s="100"/>
      <c r="H86" s="100"/>
      <c r="I86" s="100"/>
      <c r="J86" s="100"/>
      <c r="K86" s="101"/>
      <c r="L86" s="101"/>
      <c r="M86" s="101"/>
    </row>
    <row r="87" spans="1:13" s="102" customFormat="1" ht="12.75">
      <c r="A87" s="146"/>
      <c r="B87" s="5"/>
      <c r="C87" s="123"/>
      <c r="D87" s="28" t="s">
        <v>35</v>
      </c>
      <c r="E87" s="91"/>
      <c r="F87" s="88"/>
      <c r="G87" s="91"/>
      <c r="H87" s="91"/>
      <c r="I87" s="88"/>
      <c r="J87" s="91"/>
      <c r="K87" s="101"/>
      <c r="L87" s="101"/>
      <c r="M87" s="101"/>
    </row>
    <row r="88" spans="1:13" s="102" customFormat="1" ht="12.75">
      <c r="A88" s="94"/>
      <c r="B88" s="95"/>
      <c r="C88" s="96"/>
      <c r="D88" s="21" t="s">
        <v>36</v>
      </c>
      <c r="E88" s="100">
        <f>SUM(F88:G88)</f>
        <v>700</v>
      </c>
      <c r="F88" s="100">
        <f>500000-1300-498000</f>
        <v>700</v>
      </c>
      <c r="G88" s="100"/>
      <c r="H88" s="100"/>
      <c r="I88" s="100"/>
      <c r="J88" s="100"/>
      <c r="K88" s="101"/>
      <c r="L88" s="101"/>
      <c r="M88" s="101"/>
    </row>
    <row r="89" spans="1:13" s="102" customFormat="1" ht="13.5" thickBot="1">
      <c r="A89" s="181" t="s">
        <v>101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01"/>
      <c r="L89" s="101"/>
      <c r="M89" s="101"/>
    </row>
    <row r="90" spans="1:13" s="102" customFormat="1" ht="13.5" thickBot="1">
      <c r="A90" s="67" t="s">
        <v>9</v>
      </c>
      <c r="B90" s="68" t="s">
        <v>10</v>
      </c>
      <c r="C90" s="69" t="s">
        <v>11</v>
      </c>
      <c r="D90" s="70" t="s">
        <v>12</v>
      </c>
      <c r="E90" s="71" t="s">
        <v>13</v>
      </c>
      <c r="F90" s="72" t="s">
        <v>14</v>
      </c>
      <c r="G90" s="72" t="s">
        <v>15</v>
      </c>
      <c r="H90" s="73" t="s">
        <v>16</v>
      </c>
      <c r="I90" s="72" t="s">
        <v>17</v>
      </c>
      <c r="J90" s="72" t="s">
        <v>18</v>
      </c>
      <c r="K90" s="101"/>
      <c r="L90" s="101"/>
      <c r="M90" s="101"/>
    </row>
    <row r="91" spans="1:13" s="102" customFormat="1" ht="12.75">
      <c r="A91" s="113">
        <v>801</v>
      </c>
      <c r="B91" s="114"/>
      <c r="C91" s="115"/>
      <c r="D91" s="26" t="s">
        <v>48</v>
      </c>
      <c r="E91" s="117">
        <f>SUM(F91:G91)</f>
        <v>901300</v>
      </c>
      <c r="F91" s="87">
        <f>SUM(F92)</f>
        <v>301300</v>
      </c>
      <c r="G91" s="87">
        <f>SUM(G92)</f>
        <v>600000</v>
      </c>
      <c r="H91" s="118"/>
      <c r="I91" s="87"/>
      <c r="J91" s="118"/>
      <c r="K91" s="101"/>
      <c r="L91" s="101"/>
      <c r="M91" s="101"/>
    </row>
    <row r="92" spans="1:13" s="102" customFormat="1" ht="12.75">
      <c r="A92" s="94"/>
      <c r="B92" s="95">
        <v>80101</v>
      </c>
      <c r="C92" s="96"/>
      <c r="D92" s="24" t="s">
        <v>49</v>
      </c>
      <c r="E92" s="120">
        <f>SUM(F92:G92)</f>
        <v>901300</v>
      </c>
      <c r="F92" s="99">
        <f>SUM(F93)</f>
        <v>301300</v>
      </c>
      <c r="G92" s="99">
        <f>SUM(G93)</f>
        <v>600000</v>
      </c>
      <c r="H92" s="100"/>
      <c r="I92" s="99"/>
      <c r="J92" s="100"/>
      <c r="K92" s="101"/>
      <c r="L92" s="101"/>
      <c r="M92" s="101"/>
    </row>
    <row r="93" spans="1:13" s="102" customFormat="1" ht="12.75">
      <c r="A93" s="146"/>
      <c r="B93" s="5"/>
      <c r="C93" s="123"/>
      <c r="D93" s="24" t="s">
        <v>32</v>
      </c>
      <c r="E93" s="86">
        <f>SUM(F93:G93)</f>
        <v>901300</v>
      </c>
      <c r="F93" s="88">
        <f>SUM(F94,F99)</f>
        <v>301300</v>
      </c>
      <c r="G93" s="88">
        <f>SUM(G94,G99)</f>
        <v>600000</v>
      </c>
      <c r="H93" s="91"/>
      <c r="I93" s="91"/>
      <c r="J93" s="91"/>
      <c r="K93" s="101"/>
      <c r="L93" s="101"/>
      <c r="M93" s="101"/>
    </row>
    <row r="94" spans="1:13" s="102" customFormat="1" ht="12.75">
      <c r="A94" s="146"/>
      <c r="B94" s="5"/>
      <c r="C94" s="123"/>
      <c r="D94" s="27" t="s">
        <v>29</v>
      </c>
      <c r="E94" s="90">
        <f>SUM(F94:G94)</f>
        <v>1300</v>
      </c>
      <c r="F94" s="91">
        <f>SUM(F96)</f>
        <v>1300</v>
      </c>
      <c r="G94" s="91"/>
      <c r="H94" s="91"/>
      <c r="I94" s="91"/>
      <c r="J94" s="91"/>
      <c r="K94" s="101"/>
      <c r="L94" s="101"/>
      <c r="M94" s="101"/>
    </row>
    <row r="95" spans="1:13" s="102" customFormat="1" ht="12.75">
      <c r="A95" s="146"/>
      <c r="B95" s="5"/>
      <c r="C95" s="123"/>
      <c r="D95" s="21" t="s">
        <v>33</v>
      </c>
      <c r="E95" s="90"/>
      <c r="F95" s="88"/>
      <c r="G95" s="91"/>
      <c r="H95" s="91"/>
      <c r="I95" s="91"/>
      <c r="J95" s="91"/>
      <c r="K95" s="101"/>
      <c r="L95" s="101"/>
      <c r="M95" s="101"/>
    </row>
    <row r="96" spans="1:13" s="102" customFormat="1" ht="12.75">
      <c r="A96" s="146"/>
      <c r="B96" s="5"/>
      <c r="C96" s="123"/>
      <c r="D96" s="21" t="s">
        <v>34</v>
      </c>
      <c r="E96" s="90">
        <f>SUM(F96:G96)</f>
        <v>1300</v>
      </c>
      <c r="F96" s="91">
        <f>SUM(F98)</f>
        <v>1300</v>
      </c>
      <c r="G96" s="91"/>
      <c r="H96" s="91"/>
      <c r="I96" s="91"/>
      <c r="J96" s="91"/>
      <c r="K96" s="101"/>
      <c r="L96" s="101"/>
      <c r="M96" s="101"/>
    </row>
    <row r="97" spans="1:13" s="102" customFormat="1" ht="12.75">
      <c r="A97" s="146"/>
      <c r="B97" s="5"/>
      <c r="C97" s="123"/>
      <c r="D97" s="28" t="s">
        <v>35</v>
      </c>
      <c r="E97" s="90"/>
      <c r="F97" s="88"/>
      <c r="G97" s="91"/>
      <c r="H97" s="91"/>
      <c r="I97" s="91"/>
      <c r="J97" s="91"/>
      <c r="K97" s="101"/>
      <c r="L97" s="101"/>
      <c r="M97" s="101"/>
    </row>
    <row r="98" spans="1:13" s="102" customFormat="1" ht="12.75">
      <c r="A98" s="146"/>
      <c r="B98" s="5"/>
      <c r="C98" s="123"/>
      <c r="D98" s="28" t="s">
        <v>52</v>
      </c>
      <c r="E98" s="90">
        <f>SUM(F98:G98)</f>
        <v>1300</v>
      </c>
      <c r="F98" s="91">
        <v>1300</v>
      </c>
      <c r="G98" s="91"/>
      <c r="H98" s="91"/>
      <c r="I98" s="91"/>
      <c r="J98" s="91"/>
      <c r="K98" s="101"/>
      <c r="L98" s="101"/>
      <c r="M98" s="101"/>
    </row>
    <row r="99" spans="1:13" s="102" customFormat="1" ht="12.75">
      <c r="A99" s="146"/>
      <c r="B99" s="5"/>
      <c r="C99" s="123">
        <v>6050</v>
      </c>
      <c r="D99" s="28" t="s">
        <v>23</v>
      </c>
      <c r="E99" s="90">
        <v>900000</v>
      </c>
      <c r="F99" s="91">
        <v>300000</v>
      </c>
      <c r="G99" s="91">
        <v>600000</v>
      </c>
      <c r="H99" s="91"/>
      <c r="I99" s="91"/>
      <c r="J99" s="91"/>
      <c r="K99" s="101"/>
      <c r="L99" s="101"/>
      <c r="M99" s="101"/>
    </row>
    <row r="100" spans="1:13" s="102" customFormat="1" ht="12.75" customHeight="1">
      <c r="A100" s="146"/>
      <c r="B100" s="5"/>
      <c r="C100" s="123"/>
      <c r="D100" s="76" t="s">
        <v>126</v>
      </c>
      <c r="E100" s="90">
        <v>900000</v>
      </c>
      <c r="F100" s="91">
        <v>300000</v>
      </c>
      <c r="G100" s="91">
        <v>600000</v>
      </c>
      <c r="H100" s="91"/>
      <c r="I100" s="91"/>
      <c r="J100" s="91"/>
      <c r="K100" s="101"/>
      <c r="L100" s="101"/>
      <c r="M100" s="101"/>
    </row>
    <row r="101" spans="1:13" s="102" customFormat="1" ht="12.75" customHeight="1">
      <c r="A101" s="146"/>
      <c r="B101" s="5"/>
      <c r="C101" s="123"/>
      <c r="D101" s="76" t="s">
        <v>95</v>
      </c>
      <c r="E101" s="90"/>
      <c r="F101" s="91"/>
      <c r="G101" s="91"/>
      <c r="H101" s="91"/>
      <c r="I101" s="91"/>
      <c r="J101" s="91"/>
      <c r="K101" s="101"/>
      <c r="L101" s="101"/>
      <c r="M101" s="101"/>
    </row>
    <row r="102" spans="1:13" s="102" customFormat="1" ht="12.75" customHeight="1" thickBot="1">
      <c r="A102" s="146"/>
      <c r="B102" s="5"/>
      <c r="C102" s="123"/>
      <c r="D102" s="76" t="s">
        <v>96</v>
      </c>
      <c r="E102" s="90"/>
      <c r="F102" s="91"/>
      <c r="G102" s="91"/>
      <c r="H102" s="91"/>
      <c r="I102" s="91"/>
      <c r="J102" s="91"/>
      <c r="K102" s="101"/>
      <c r="L102" s="101"/>
      <c r="M102" s="101"/>
    </row>
    <row r="103" spans="1:13" s="102" customFormat="1" ht="12.75">
      <c r="A103" s="113">
        <v>851</v>
      </c>
      <c r="B103" s="114"/>
      <c r="C103" s="115"/>
      <c r="D103" s="26" t="s">
        <v>25</v>
      </c>
      <c r="E103" s="117">
        <f>SUM(F103:G103)</f>
        <v>100000</v>
      </c>
      <c r="F103" s="87">
        <f>SUM(F104,F115)</f>
        <v>100000</v>
      </c>
      <c r="G103" s="87"/>
      <c r="H103" s="87">
        <f>SUM(I103:J103)</f>
        <v>100000</v>
      </c>
      <c r="I103" s="87">
        <f>SUM(I115)</f>
        <v>100000</v>
      </c>
      <c r="J103" s="87"/>
      <c r="K103" s="101"/>
      <c r="L103" s="101"/>
      <c r="M103" s="101"/>
    </row>
    <row r="104" spans="1:13" s="102" customFormat="1" ht="12.75">
      <c r="A104" s="146"/>
      <c r="B104" s="5">
        <v>85149</v>
      </c>
      <c r="C104" s="123"/>
      <c r="D104" s="29" t="s">
        <v>115</v>
      </c>
      <c r="E104" s="86">
        <f>SUM(F104:G104)</f>
        <v>100000</v>
      </c>
      <c r="F104" s="88">
        <f>SUM(F105)</f>
        <v>100000</v>
      </c>
      <c r="G104" s="88"/>
      <c r="H104" s="88"/>
      <c r="I104" s="88"/>
      <c r="J104" s="88"/>
      <c r="K104" s="101"/>
      <c r="L104" s="101"/>
      <c r="M104" s="101"/>
    </row>
    <row r="105" spans="1:13" s="102" customFormat="1" ht="12.75">
      <c r="A105" s="146"/>
      <c r="B105" s="5"/>
      <c r="C105" s="123"/>
      <c r="D105" s="24" t="s">
        <v>32</v>
      </c>
      <c r="E105" s="86">
        <f>SUM(F105:G105)</f>
        <v>100000</v>
      </c>
      <c r="F105" s="88">
        <f>SUM(F106)</f>
        <v>100000</v>
      </c>
      <c r="G105" s="88"/>
      <c r="H105" s="88"/>
      <c r="I105" s="88"/>
      <c r="J105" s="88"/>
      <c r="K105" s="101"/>
      <c r="L105" s="101"/>
      <c r="M105" s="101"/>
    </row>
    <row r="106" spans="1:13" s="102" customFormat="1" ht="12.75">
      <c r="A106" s="146"/>
      <c r="B106" s="5"/>
      <c r="C106" s="123"/>
      <c r="D106" s="21" t="s">
        <v>29</v>
      </c>
      <c r="E106" s="90">
        <f>SUM(F106:G106)</f>
        <v>100000</v>
      </c>
      <c r="F106" s="91">
        <f>SUM(F108)</f>
        <v>100000</v>
      </c>
      <c r="G106" s="88"/>
      <c r="H106" s="88"/>
      <c r="I106" s="88"/>
      <c r="J106" s="88"/>
      <c r="K106" s="101"/>
      <c r="L106" s="101"/>
      <c r="M106" s="101"/>
    </row>
    <row r="107" spans="1:13" s="102" customFormat="1" ht="12.75">
      <c r="A107" s="146"/>
      <c r="B107" s="5"/>
      <c r="C107" s="123"/>
      <c r="D107" s="28" t="s">
        <v>33</v>
      </c>
      <c r="E107" s="90"/>
      <c r="F107" s="88"/>
      <c r="G107" s="88"/>
      <c r="H107" s="88"/>
      <c r="I107" s="88"/>
      <c r="J107" s="88"/>
      <c r="K107" s="101"/>
      <c r="L107" s="101"/>
      <c r="M107" s="101"/>
    </row>
    <row r="108" spans="1:13" s="102" customFormat="1" ht="12.75">
      <c r="A108" s="146"/>
      <c r="B108" s="5"/>
      <c r="C108" s="123"/>
      <c r="D108" s="28" t="s">
        <v>34</v>
      </c>
      <c r="E108" s="90">
        <f>SUM(F108:G108)</f>
        <v>100000</v>
      </c>
      <c r="F108" s="91">
        <f>SUM(F110)</f>
        <v>100000</v>
      </c>
      <c r="G108" s="88"/>
      <c r="H108" s="88"/>
      <c r="I108" s="88"/>
      <c r="J108" s="88"/>
      <c r="K108" s="101"/>
      <c r="L108" s="101"/>
      <c r="M108" s="101"/>
    </row>
    <row r="109" spans="1:13" s="102" customFormat="1" ht="12.75">
      <c r="A109" s="146"/>
      <c r="B109" s="5"/>
      <c r="C109" s="123"/>
      <c r="D109" s="21" t="s">
        <v>35</v>
      </c>
      <c r="E109" s="90"/>
      <c r="F109" s="88"/>
      <c r="G109" s="88"/>
      <c r="H109" s="88"/>
      <c r="I109" s="88"/>
      <c r="J109" s="88"/>
      <c r="K109" s="101"/>
      <c r="L109" s="101"/>
      <c r="M109" s="101"/>
    </row>
    <row r="110" spans="1:13" s="102" customFormat="1" ht="12.75">
      <c r="A110" s="146"/>
      <c r="B110" s="5"/>
      <c r="C110" s="123"/>
      <c r="D110" s="21" t="s">
        <v>36</v>
      </c>
      <c r="E110" s="90">
        <f>SUM(F110:G110)</f>
        <v>100000</v>
      </c>
      <c r="F110" s="91">
        <f>SUM(F112)</f>
        <v>100000</v>
      </c>
      <c r="G110" s="88"/>
      <c r="H110" s="88"/>
      <c r="I110" s="88"/>
      <c r="J110" s="88"/>
      <c r="K110" s="101"/>
      <c r="L110" s="101"/>
      <c r="M110" s="101"/>
    </row>
    <row r="111" spans="1:13" s="102" customFormat="1" ht="12.75">
      <c r="A111" s="146"/>
      <c r="B111" s="5"/>
      <c r="C111" s="123"/>
      <c r="D111" s="28" t="s">
        <v>58</v>
      </c>
      <c r="E111" s="90"/>
      <c r="F111" s="88"/>
      <c r="G111" s="88"/>
      <c r="H111" s="88"/>
      <c r="I111" s="88"/>
      <c r="J111" s="88"/>
      <c r="K111" s="101"/>
      <c r="L111" s="101"/>
      <c r="M111" s="101"/>
    </row>
    <row r="112" spans="1:13" s="102" customFormat="1" ht="12.75">
      <c r="A112" s="146"/>
      <c r="B112" s="5"/>
      <c r="C112" s="123"/>
      <c r="D112" s="28" t="s">
        <v>116</v>
      </c>
      <c r="E112" s="90">
        <f>SUM(F112:G112)</f>
        <v>100000</v>
      </c>
      <c r="F112" s="91">
        <v>100000</v>
      </c>
      <c r="G112" s="88"/>
      <c r="H112" s="88"/>
      <c r="I112" s="88"/>
      <c r="J112" s="88"/>
      <c r="K112" s="101"/>
      <c r="L112" s="101"/>
      <c r="M112" s="101"/>
    </row>
    <row r="113" spans="1:13" s="102" customFormat="1" ht="12.75">
      <c r="A113" s="146"/>
      <c r="B113" s="5"/>
      <c r="C113" s="123"/>
      <c r="D113" s="28" t="s">
        <v>117</v>
      </c>
      <c r="E113" s="86"/>
      <c r="F113" s="88"/>
      <c r="G113" s="88"/>
      <c r="H113" s="88"/>
      <c r="I113" s="88"/>
      <c r="J113" s="88"/>
      <c r="K113" s="101"/>
      <c r="L113" s="101"/>
      <c r="M113" s="101"/>
    </row>
    <row r="114" spans="1:13" s="102" customFormat="1" ht="12.75">
      <c r="A114" s="146"/>
      <c r="B114" s="5"/>
      <c r="C114" s="123"/>
      <c r="D114" s="28" t="s">
        <v>118</v>
      </c>
      <c r="E114" s="86"/>
      <c r="F114" s="88"/>
      <c r="G114" s="88"/>
      <c r="H114" s="88"/>
      <c r="I114" s="88"/>
      <c r="J114" s="88"/>
      <c r="K114" s="101"/>
      <c r="L114" s="101"/>
      <c r="M114" s="101"/>
    </row>
    <row r="115" spans="1:13" s="102" customFormat="1" ht="12.75">
      <c r="A115" s="94"/>
      <c r="B115" s="95">
        <v>85195</v>
      </c>
      <c r="C115" s="96"/>
      <c r="D115" s="24" t="s">
        <v>24</v>
      </c>
      <c r="E115" s="120"/>
      <c r="F115" s="99"/>
      <c r="G115" s="100"/>
      <c r="H115" s="99">
        <f>SUM(I115:J115)</f>
        <v>100000</v>
      </c>
      <c r="I115" s="99">
        <f>SUM(I116)</f>
        <v>100000</v>
      </c>
      <c r="J115" s="51"/>
      <c r="K115" s="101"/>
      <c r="L115" s="101"/>
      <c r="M115" s="101"/>
    </row>
    <row r="116" spans="1:13" s="102" customFormat="1" ht="12.75">
      <c r="A116" s="94"/>
      <c r="B116" s="95"/>
      <c r="C116" s="96"/>
      <c r="D116" s="29" t="s">
        <v>32</v>
      </c>
      <c r="E116" s="120"/>
      <c r="F116" s="99"/>
      <c r="G116" s="100"/>
      <c r="H116" s="99">
        <f>SUM(I116:J116)</f>
        <v>100000</v>
      </c>
      <c r="I116" s="99">
        <f>SUM(I117)</f>
        <v>100000</v>
      </c>
      <c r="J116" s="51"/>
      <c r="K116" s="101"/>
      <c r="L116" s="101"/>
      <c r="M116" s="101"/>
    </row>
    <row r="117" spans="1:13" s="102" customFormat="1" ht="12.75">
      <c r="A117" s="94"/>
      <c r="B117" s="95"/>
      <c r="C117" s="96"/>
      <c r="D117" s="21" t="s">
        <v>29</v>
      </c>
      <c r="E117" s="98"/>
      <c r="F117" s="100"/>
      <c r="G117" s="100"/>
      <c r="H117" s="100">
        <f>SUM(I117:J117)</f>
        <v>100000</v>
      </c>
      <c r="I117" s="100">
        <f>SUM(I119)</f>
        <v>100000</v>
      </c>
      <c r="J117" s="51"/>
      <c r="K117" s="101"/>
      <c r="L117" s="101"/>
      <c r="M117" s="101"/>
    </row>
    <row r="118" spans="1:13" s="102" customFormat="1" ht="12.75">
      <c r="A118" s="94"/>
      <c r="B118" s="95"/>
      <c r="C118" s="96"/>
      <c r="D118" s="28" t="s">
        <v>33</v>
      </c>
      <c r="E118" s="98"/>
      <c r="F118" s="100"/>
      <c r="G118" s="100"/>
      <c r="H118" s="100"/>
      <c r="I118" s="99"/>
      <c r="J118" s="51"/>
      <c r="K118" s="101"/>
      <c r="L118" s="101"/>
      <c r="M118" s="101"/>
    </row>
    <row r="119" spans="1:13" s="102" customFormat="1" ht="13.5" thickBot="1">
      <c r="A119" s="3"/>
      <c r="B119" s="4"/>
      <c r="C119" s="40"/>
      <c r="D119" s="27" t="s">
        <v>37</v>
      </c>
      <c r="E119" s="49"/>
      <c r="F119" s="129"/>
      <c r="G119" s="129"/>
      <c r="H119" s="129">
        <f>SUM(I119:J119)</f>
        <v>100000</v>
      </c>
      <c r="I119" s="129">
        <v>100000</v>
      </c>
      <c r="J119" s="52"/>
      <c r="K119" s="101"/>
      <c r="L119" s="101"/>
      <c r="M119" s="101"/>
    </row>
    <row r="120" spans="1:13" s="102" customFormat="1" ht="12.75">
      <c r="A120" s="113">
        <v>854</v>
      </c>
      <c r="B120" s="114"/>
      <c r="C120" s="130"/>
      <c r="D120" s="26" t="s">
        <v>53</v>
      </c>
      <c r="E120" s="117">
        <f>SUM(F120:G120)</f>
        <v>15000</v>
      </c>
      <c r="F120" s="131"/>
      <c r="G120" s="87">
        <f>SUM(G121)</f>
        <v>15000</v>
      </c>
      <c r="H120" s="118"/>
      <c r="I120" s="118"/>
      <c r="J120" s="53"/>
      <c r="K120" s="101"/>
      <c r="L120" s="101"/>
      <c r="M120" s="101"/>
    </row>
    <row r="121" spans="1:13" s="102" customFormat="1" ht="12.75">
      <c r="A121" s="94"/>
      <c r="B121" s="95">
        <v>85407</v>
      </c>
      <c r="C121" s="132"/>
      <c r="D121" s="24" t="s">
        <v>54</v>
      </c>
      <c r="E121" s="120">
        <f>SUM(F121:G121)</f>
        <v>15000</v>
      </c>
      <c r="F121" s="106"/>
      <c r="G121" s="99">
        <f>SUM(G122)</f>
        <v>15000</v>
      </c>
      <c r="H121" s="91"/>
      <c r="I121" s="91"/>
      <c r="J121" s="54"/>
      <c r="K121" s="101"/>
      <c r="L121" s="101"/>
      <c r="M121" s="101"/>
    </row>
    <row r="122" spans="1:13" s="102" customFormat="1" ht="12.75">
      <c r="A122" s="94"/>
      <c r="B122" s="95"/>
      <c r="C122" s="132"/>
      <c r="D122" s="24" t="s">
        <v>32</v>
      </c>
      <c r="E122" s="120">
        <f>SUM(F122:G122)</f>
        <v>15000</v>
      </c>
      <c r="F122" s="106"/>
      <c r="G122" s="99">
        <f>SUM(G123)</f>
        <v>15000</v>
      </c>
      <c r="H122" s="91"/>
      <c r="I122" s="91"/>
      <c r="J122" s="54"/>
      <c r="K122" s="101"/>
      <c r="L122" s="101"/>
      <c r="M122" s="101"/>
    </row>
    <row r="123" spans="1:13" s="102" customFormat="1" ht="12.75">
      <c r="A123" s="146"/>
      <c r="B123" s="5"/>
      <c r="C123" s="123"/>
      <c r="D123" s="21" t="s">
        <v>29</v>
      </c>
      <c r="E123" s="90">
        <f>SUM(F123:G123)</f>
        <v>15000</v>
      </c>
      <c r="F123" s="91"/>
      <c r="G123" s="91">
        <f>SUM(G125)</f>
        <v>15000</v>
      </c>
      <c r="H123" s="91"/>
      <c r="I123" s="91"/>
      <c r="J123" s="54"/>
      <c r="K123" s="101"/>
      <c r="L123" s="101"/>
      <c r="M123" s="101"/>
    </row>
    <row r="124" spans="1:13" s="102" customFormat="1" ht="12.75">
      <c r="A124" s="146"/>
      <c r="B124" s="5"/>
      <c r="C124" s="123"/>
      <c r="D124" s="28" t="s">
        <v>33</v>
      </c>
      <c r="E124" s="90"/>
      <c r="F124" s="91"/>
      <c r="G124" s="91"/>
      <c r="H124" s="91"/>
      <c r="I124" s="91"/>
      <c r="J124" s="54"/>
      <c r="K124" s="101"/>
      <c r="L124" s="101"/>
      <c r="M124" s="101"/>
    </row>
    <row r="125" spans="1:13" s="102" customFormat="1" ht="12.75">
      <c r="A125" s="146"/>
      <c r="B125" s="5"/>
      <c r="C125" s="123"/>
      <c r="D125" s="28" t="s">
        <v>34</v>
      </c>
      <c r="E125" s="90">
        <f>SUM(F125:G125)</f>
        <v>15000</v>
      </c>
      <c r="F125" s="91"/>
      <c r="G125" s="91">
        <f>SUM(G127)</f>
        <v>15000</v>
      </c>
      <c r="H125" s="91"/>
      <c r="I125" s="91"/>
      <c r="J125" s="54"/>
      <c r="K125" s="101"/>
      <c r="L125" s="101"/>
      <c r="M125" s="101"/>
    </row>
    <row r="126" spans="1:13" s="102" customFormat="1" ht="12.75">
      <c r="A126" s="146"/>
      <c r="B126" s="5"/>
      <c r="C126" s="123"/>
      <c r="D126" s="21" t="s">
        <v>35</v>
      </c>
      <c r="E126" s="90"/>
      <c r="F126" s="91"/>
      <c r="G126" s="91"/>
      <c r="H126" s="91"/>
      <c r="I126" s="91"/>
      <c r="J126" s="54"/>
      <c r="K126" s="101"/>
      <c r="L126" s="101"/>
      <c r="M126" s="101"/>
    </row>
    <row r="127" spans="1:13" s="102" customFormat="1" ht="12.75">
      <c r="A127" s="146"/>
      <c r="B127" s="5"/>
      <c r="C127" s="123"/>
      <c r="D127" s="21" t="s">
        <v>36</v>
      </c>
      <c r="E127" s="90">
        <f>SUM(F127:G127)</f>
        <v>15000</v>
      </c>
      <c r="F127" s="91"/>
      <c r="G127" s="91">
        <v>15000</v>
      </c>
      <c r="H127" s="91"/>
      <c r="I127" s="91"/>
      <c r="J127" s="54"/>
      <c r="K127" s="101"/>
      <c r="L127" s="101"/>
      <c r="M127" s="101"/>
    </row>
    <row r="128" spans="1:13" s="102" customFormat="1" ht="12.75">
      <c r="A128" s="77"/>
      <c r="B128" s="78"/>
      <c r="C128" s="79"/>
      <c r="D128" s="80"/>
      <c r="E128" s="81"/>
      <c r="F128" s="83"/>
      <c r="G128" s="83"/>
      <c r="H128" s="83"/>
      <c r="I128" s="83"/>
      <c r="J128" s="84"/>
      <c r="K128" s="101"/>
      <c r="L128" s="101"/>
      <c r="M128" s="101"/>
    </row>
    <row r="129" spans="1:13" s="102" customFormat="1" ht="12.75">
      <c r="A129" s="77"/>
      <c r="B129" s="78"/>
      <c r="C129" s="79"/>
      <c r="D129" s="80"/>
      <c r="E129" s="81"/>
      <c r="F129" s="83"/>
      <c r="G129" s="83"/>
      <c r="H129" s="83"/>
      <c r="I129" s="83"/>
      <c r="J129" s="84"/>
      <c r="K129" s="101"/>
      <c r="L129" s="101"/>
      <c r="M129" s="101"/>
    </row>
    <row r="130" spans="1:13" s="102" customFormat="1" ht="12.75">
      <c r="A130" s="77"/>
      <c r="B130" s="78"/>
      <c r="C130" s="79"/>
      <c r="D130" s="80"/>
      <c r="E130" s="81"/>
      <c r="F130" s="83"/>
      <c r="G130" s="83"/>
      <c r="H130" s="83"/>
      <c r="I130" s="83"/>
      <c r="J130" s="84"/>
      <c r="K130" s="101"/>
      <c r="L130" s="101"/>
      <c r="M130" s="101"/>
    </row>
    <row r="131" spans="1:13" s="102" customFormat="1" ht="12.75">
      <c r="A131" s="77"/>
      <c r="B131" s="78"/>
      <c r="C131" s="79"/>
      <c r="D131" s="80"/>
      <c r="E131" s="81"/>
      <c r="F131" s="83"/>
      <c r="G131" s="83"/>
      <c r="H131" s="83"/>
      <c r="I131" s="83"/>
      <c r="J131" s="84"/>
      <c r="K131" s="101"/>
      <c r="L131" s="101"/>
      <c r="M131" s="101"/>
    </row>
    <row r="132" spans="1:13" s="102" customFormat="1" ht="12.75">
      <c r="A132" s="77"/>
      <c r="B132" s="78"/>
      <c r="C132" s="79"/>
      <c r="D132" s="80"/>
      <c r="E132" s="81"/>
      <c r="F132" s="83"/>
      <c r="G132" s="83"/>
      <c r="H132" s="83"/>
      <c r="I132" s="83"/>
      <c r="J132" s="84"/>
      <c r="K132" s="101"/>
      <c r="L132" s="101"/>
      <c r="M132" s="101"/>
    </row>
    <row r="133" spans="1:13" s="102" customFormat="1" ht="13.5" thickBot="1">
      <c r="A133" s="181" t="s">
        <v>102</v>
      </c>
      <c r="B133" s="181"/>
      <c r="C133" s="181"/>
      <c r="D133" s="181"/>
      <c r="E133" s="181"/>
      <c r="F133" s="181"/>
      <c r="G133" s="181"/>
      <c r="H133" s="181"/>
      <c r="I133" s="181"/>
      <c r="J133" s="181"/>
      <c r="K133" s="101"/>
      <c r="L133" s="101"/>
      <c r="M133" s="101"/>
    </row>
    <row r="134" spans="1:13" s="102" customFormat="1" ht="13.5" thickBot="1">
      <c r="A134" s="67" t="s">
        <v>9</v>
      </c>
      <c r="B134" s="68" t="s">
        <v>10</v>
      </c>
      <c r="C134" s="69" t="s">
        <v>11</v>
      </c>
      <c r="D134" s="70" t="s">
        <v>12</v>
      </c>
      <c r="E134" s="71" t="s">
        <v>13</v>
      </c>
      <c r="F134" s="72" t="s">
        <v>14</v>
      </c>
      <c r="G134" s="72" t="s">
        <v>15</v>
      </c>
      <c r="H134" s="73" t="s">
        <v>16</v>
      </c>
      <c r="I134" s="72" t="s">
        <v>17</v>
      </c>
      <c r="J134" s="72" t="s">
        <v>18</v>
      </c>
      <c r="K134" s="101"/>
      <c r="L134" s="101"/>
      <c r="M134" s="101"/>
    </row>
    <row r="135" spans="1:13" s="102" customFormat="1" ht="12.75">
      <c r="A135" s="113">
        <v>900</v>
      </c>
      <c r="B135" s="114"/>
      <c r="C135" s="115"/>
      <c r="D135" s="26" t="s">
        <v>38</v>
      </c>
      <c r="E135" s="117">
        <f>SUM(F135:G135)</f>
        <v>2936960.58</v>
      </c>
      <c r="F135" s="87">
        <f>SUM(F137,F144,F151,F160,F172,F167)</f>
        <v>2826950.58</v>
      </c>
      <c r="G135" s="87">
        <f>SUM(G137,G144,G151,G160,G172,G167)</f>
        <v>110010</v>
      </c>
      <c r="H135" s="87">
        <f>SUM(I135:J135)</f>
        <v>200000</v>
      </c>
      <c r="I135" s="87">
        <f>SUM(I167,I172)</f>
        <v>200000</v>
      </c>
      <c r="J135" s="53"/>
      <c r="K135" s="101"/>
      <c r="L135" s="101"/>
      <c r="M135" s="101"/>
    </row>
    <row r="136" spans="1:13" s="102" customFormat="1" ht="12.75">
      <c r="A136" s="94"/>
      <c r="B136" s="95"/>
      <c r="C136" s="96"/>
      <c r="D136" s="30" t="s">
        <v>39</v>
      </c>
      <c r="E136" s="98"/>
      <c r="F136" s="100"/>
      <c r="G136" s="100"/>
      <c r="H136" s="99"/>
      <c r="I136" s="99"/>
      <c r="J136" s="51"/>
      <c r="K136" s="101"/>
      <c r="L136" s="101"/>
      <c r="M136" s="101"/>
    </row>
    <row r="137" spans="1:13" s="102" customFormat="1" ht="12.75">
      <c r="A137" s="146"/>
      <c r="B137" s="95">
        <v>90002</v>
      </c>
      <c r="C137" s="132"/>
      <c r="D137" s="133" t="s">
        <v>55</v>
      </c>
      <c r="E137" s="86">
        <f>SUM(F137:G137)</f>
        <v>32000</v>
      </c>
      <c r="F137" s="88">
        <f>SUM(F138)</f>
        <v>17000</v>
      </c>
      <c r="G137" s="88">
        <f>SUM(G138)</f>
        <v>15000</v>
      </c>
      <c r="H137" s="92"/>
      <c r="I137" s="92"/>
      <c r="J137" s="150"/>
      <c r="K137" s="101"/>
      <c r="L137" s="101"/>
      <c r="M137" s="101"/>
    </row>
    <row r="138" spans="1:13" s="102" customFormat="1" ht="12.75">
      <c r="A138" s="146"/>
      <c r="B138" s="95"/>
      <c r="C138" s="132"/>
      <c r="D138" s="133" t="s">
        <v>32</v>
      </c>
      <c r="E138" s="86">
        <f>SUM(F138:G138)</f>
        <v>32000</v>
      </c>
      <c r="F138" s="88">
        <f>SUM(F139)</f>
        <v>17000</v>
      </c>
      <c r="G138" s="88">
        <f>SUM(G139)</f>
        <v>15000</v>
      </c>
      <c r="H138" s="92"/>
      <c r="I138" s="92"/>
      <c r="J138" s="150"/>
      <c r="K138" s="101"/>
      <c r="L138" s="101"/>
      <c r="M138" s="101"/>
    </row>
    <row r="139" spans="1:13" s="102" customFormat="1" ht="12.75">
      <c r="A139" s="146"/>
      <c r="B139" s="95"/>
      <c r="C139" s="96"/>
      <c r="D139" s="21" t="s">
        <v>29</v>
      </c>
      <c r="E139" s="90">
        <f>SUM(F139:G139)</f>
        <v>32000</v>
      </c>
      <c r="F139" s="91">
        <f>SUM(F141)</f>
        <v>17000</v>
      </c>
      <c r="G139" s="91">
        <f>SUM(G141)</f>
        <v>15000</v>
      </c>
      <c r="H139" s="88"/>
      <c r="I139" s="88"/>
      <c r="J139" s="54"/>
      <c r="K139" s="101"/>
      <c r="L139" s="101"/>
      <c r="M139" s="101"/>
    </row>
    <row r="140" spans="1:13" s="102" customFormat="1" ht="12.75">
      <c r="A140" s="146"/>
      <c r="B140" s="95"/>
      <c r="C140" s="96"/>
      <c r="D140" s="28" t="s">
        <v>33</v>
      </c>
      <c r="E140" s="90"/>
      <c r="F140" s="91"/>
      <c r="G140" s="91"/>
      <c r="H140" s="88"/>
      <c r="I140" s="88"/>
      <c r="J140" s="54"/>
      <c r="K140" s="101"/>
      <c r="L140" s="101"/>
      <c r="M140" s="101"/>
    </row>
    <row r="141" spans="1:13" s="102" customFormat="1" ht="12.75">
      <c r="A141" s="146"/>
      <c r="B141" s="95"/>
      <c r="C141" s="96"/>
      <c r="D141" s="28" t="s">
        <v>34</v>
      </c>
      <c r="E141" s="90">
        <f>SUM(F141:G141)</f>
        <v>32000</v>
      </c>
      <c r="F141" s="91">
        <f>SUM(F143)</f>
        <v>17000</v>
      </c>
      <c r="G141" s="91">
        <f>SUM(G143)</f>
        <v>15000</v>
      </c>
      <c r="H141" s="88"/>
      <c r="I141" s="88"/>
      <c r="J141" s="54"/>
      <c r="K141" s="101"/>
      <c r="L141" s="101"/>
      <c r="M141" s="101"/>
    </row>
    <row r="142" spans="1:13" s="102" customFormat="1" ht="12.75">
      <c r="A142" s="146"/>
      <c r="B142" s="95"/>
      <c r="C142" s="96"/>
      <c r="D142" s="21" t="s">
        <v>35</v>
      </c>
      <c r="E142" s="90"/>
      <c r="F142" s="91"/>
      <c r="G142" s="91"/>
      <c r="H142" s="88"/>
      <c r="I142" s="88"/>
      <c r="J142" s="54"/>
      <c r="K142" s="101"/>
      <c r="L142" s="101"/>
      <c r="M142" s="101"/>
    </row>
    <row r="143" spans="1:13" s="102" customFormat="1" ht="12.75">
      <c r="A143" s="146"/>
      <c r="B143" s="95"/>
      <c r="C143" s="96"/>
      <c r="D143" s="21" t="s">
        <v>36</v>
      </c>
      <c r="E143" s="90">
        <f>SUM(F143:G143)</f>
        <v>32000</v>
      </c>
      <c r="F143" s="91">
        <v>17000</v>
      </c>
      <c r="G143" s="91">
        <v>15000</v>
      </c>
      <c r="H143" s="88"/>
      <c r="I143" s="88"/>
      <c r="J143" s="54"/>
      <c r="K143" s="101"/>
      <c r="L143" s="101"/>
      <c r="M143" s="101"/>
    </row>
    <row r="144" spans="1:13" s="102" customFormat="1" ht="12.75">
      <c r="A144" s="146"/>
      <c r="B144" s="95">
        <v>90003</v>
      </c>
      <c r="C144" s="132"/>
      <c r="D144" s="133" t="s">
        <v>56</v>
      </c>
      <c r="E144" s="86">
        <f>SUM(F144:G144)</f>
        <v>50000</v>
      </c>
      <c r="F144" s="88">
        <f>SUM(F145)</f>
        <v>50000</v>
      </c>
      <c r="G144" s="149"/>
      <c r="H144" s="92"/>
      <c r="I144" s="92"/>
      <c r="J144" s="150"/>
      <c r="K144" s="101"/>
      <c r="L144" s="101"/>
      <c r="M144" s="101"/>
    </row>
    <row r="145" spans="1:13" s="102" customFormat="1" ht="12.75">
      <c r="A145" s="146"/>
      <c r="B145" s="95"/>
      <c r="C145" s="134"/>
      <c r="D145" s="135" t="s">
        <v>32</v>
      </c>
      <c r="E145" s="86">
        <f>SUM(F145:G145)</f>
        <v>50000</v>
      </c>
      <c r="F145" s="88">
        <f>SUM(F146)</f>
        <v>50000</v>
      </c>
      <c r="G145" s="149"/>
      <c r="H145" s="92"/>
      <c r="I145" s="92"/>
      <c r="J145" s="150"/>
      <c r="K145" s="101"/>
      <c r="L145" s="101"/>
      <c r="M145" s="101"/>
    </row>
    <row r="146" spans="1:13" s="102" customFormat="1" ht="12.75">
      <c r="A146" s="146"/>
      <c r="B146" s="95"/>
      <c r="C146" s="96"/>
      <c r="D146" s="21" t="s">
        <v>29</v>
      </c>
      <c r="E146" s="90">
        <f>SUM(F146:G146)</f>
        <v>50000</v>
      </c>
      <c r="F146" s="91">
        <f>SUM(F148)</f>
        <v>50000</v>
      </c>
      <c r="G146" s="91"/>
      <c r="H146" s="88"/>
      <c r="I146" s="88"/>
      <c r="J146" s="54"/>
      <c r="K146" s="101"/>
      <c r="L146" s="101"/>
      <c r="M146" s="101"/>
    </row>
    <row r="147" spans="1:13" s="102" customFormat="1" ht="12.75">
      <c r="A147" s="146"/>
      <c r="B147" s="95"/>
      <c r="C147" s="96"/>
      <c r="D147" s="28" t="s">
        <v>33</v>
      </c>
      <c r="E147" s="90"/>
      <c r="F147" s="91"/>
      <c r="G147" s="91"/>
      <c r="H147" s="88"/>
      <c r="I147" s="88"/>
      <c r="J147" s="54"/>
      <c r="K147" s="101"/>
      <c r="L147" s="101"/>
      <c r="M147" s="101"/>
    </row>
    <row r="148" spans="1:13" s="102" customFormat="1" ht="12.75">
      <c r="A148" s="146"/>
      <c r="B148" s="95"/>
      <c r="C148" s="96"/>
      <c r="D148" s="28" t="s">
        <v>34</v>
      </c>
      <c r="E148" s="90">
        <f>SUM(F148:G148)</f>
        <v>50000</v>
      </c>
      <c r="F148" s="91">
        <f>SUM(F150)</f>
        <v>50000</v>
      </c>
      <c r="G148" s="91"/>
      <c r="H148" s="88"/>
      <c r="I148" s="88"/>
      <c r="J148" s="54"/>
      <c r="K148" s="101"/>
      <c r="L148" s="101"/>
      <c r="M148" s="101"/>
    </row>
    <row r="149" spans="1:13" s="102" customFormat="1" ht="12.75">
      <c r="A149" s="146"/>
      <c r="B149" s="95"/>
      <c r="C149" s="96"/>
      <c r="D149" s="21" t="s">
        <v>35</v>
      </c>
      <c r="E149" s="90"/>
      <c r="F149" s="91"/>
      <c r="G149" s="91"/>
      <c r="H149" s="88"/>
      <c r="I149" s="88"/>
      <c r="J149" s="54"/>
      <c r="K149" s="101"/>
      <c r="L149" s="101"/>
      <c r="M149" s="101"/>
    </row>
    <row r="150" spans="1:13" s="102" customFormat="1" ht="12.75">
      <c r="A150" s="146"/>
      <c r="B150" s="95"/>
      <c r="C150" s="96"/>
      <c r="D150" s="21" t="s">
        <v>36</v>
      </c>
      <c r="E150" s="90">
        <f>SUM(F150:G150)</f>
        <v>50000</v>
      </c>
      <c r="F150" s="91">
        <v>50000</v>
      </c>
      <c r="G150" s="91"/>
      <c r="H150" s="88"/>
      <c r="I150" s="88"/>
      <c r="J150" s="54"/>
      <c r="K150" s="101"/>
      <c r="L150" s="101"/>
      <c r="M150" s="101"/>
    </row>
    <row r="151" spans="1:13" s="102" customFormat="1" ht="12.75">
      <c r="A151" s="146"/>
      <c r="B151" s="95">
        <v>90004</v>
      </c>
      <c r="C151" s="132"/>
      <c r="D151" s="133" t="s">
        <v>57</v>
      </c>
      <c r="E151" s="86">
        <f>SUM(F151:G151)</f>
        <v>1922148.58</v>
      </c>
      <c r="F151" s="88">
        <f>SUM(F152)</f>
        <v>1832138.58</v>
      </c>
      <c r="G151" s="88">
        <f>SUM(G152)</f>
        <v>90010</v>
      </c>
      <c r="H151" s="92"/>
      <c r="I151" s="92"/>
      <c r="J151" s="150"/>
      <c r="K151" s="101"/>
      <c r="L151" s="101"/>
      <c r="M151" s="101"/>
    </row>
    <row r="152" spans="1:13" s="102" customFormat="1" ht="12.75">
      <c r="A152" s="146"/>
      <c r="B152" s="95"/>
      <c r="C152" s="132"/>
      <c r="D152" s="133" t="s">
        <v>32</v>
      </c>
      <c r="E152" s="86">
        <f>SUM(F152:G152)</f>
        <v>1922148.58</v>
      </c>
      <c r="F152" s="88">
        <f>SUM(F153)</f>
        <v>1832138.58</v>
      </c>
      <c r="G152" s="88">
        <f>SUM(G153)</f>
        <v>90010</v>
      </c>
      <c r="H152" s="92"/>
      <c r="I152" s="92"/>
      <c r="J152" s="150"/>
      <c r="K152" s="101"/>
      <c r="L152" s="101"/>
      <c r="M152" s="101"/>
    </row>
    <row r="153" spans="1:13" s="102" customFormat="1" ht="12.75">
      <c r="A153" s="146"/>
      <c r="B153" s="95"/>
      <c r="C153" s="96"/>
      <c r="D153" s="21" t="s">
        <v>29</v>
      </c>
      <c r="E153" s="90">
        <f>SUM(F153:G153)</f>
        <v>1922148.58</v>
      </c>
      <c r="F153" s="91">
        <f>SUM(F155)</f>
        <v>1832138.58</v>
      </c>
      <c r="G153" s="91">
        <f>SUM(G155)</f>
        <v>90010</v>
      </c>
      <c r="H153" s="88"/>
      <c r="I153" s="88"/>
      <c r="J153" s="54"/>
      <c r="K153" s="101"/>
      <c r="L153" s="101"/>
      <c r="M153" s="101"/>
    </row>
    <row r="154" spans="1:13" s="102" customFormat="1" ht="12.75">
      <c r="A154" s="146"/>
      <c r="B154" s="95"/>
      <c r="C154" s="96"/>
      <c r="D154" s="28" t="s">
        <v>33</v>
      </c>
      <c r="E154" s="90"/>
      <c r="F154" s="91"/>
      <c r="G154" s="91"/>
      <c r="H154" s="88"/>
      <c r="I154" s="88"/>
      <c r="J154" s="54"/>
      <c r="K154" s="101"/>
      <c r="L154" s="101"/>
      <c r="M154" s="101"/>
    </row>
    <row r="155" spans="1:13" s="102" customFormat="1" ht="12.75">
      <c r="A155" s="146"/>
      <c r="B155" s="95"/>
      <c r="C155" s="96"/>
      <c r="D155" s="28" t="s">
        <v>34</v>
      </c>
      <c r="E155" s="90">
        <f>SUM(F155:G155)</f>
        <v>1922148.58</v>
      </c>
      <c r="F155" s="91">
        <f>SUM(F157)</f>
        <v>1832138.58</v>
      </c>
      <c r="G155" s="91">
        <f>SUM(G157)</f>
        <v>90010</v>
      </c>
      <c r="H155" s="88"/>
      <c r="I155" s="88"/>
      <c r="J155" s="54"/>
      <c r="K155" s="101"/>
      <c r="L155" s="101"/>
      <c r="M155" s="101"/>
    </row>
    <row r="156" spans="1:13" s="102" customFormat="1" ht="12.75">
      <c r="A156" s="146"/>
      <c r="B156" s="95"/>
      <c r="C156" s="96"/>
      <c r="D156" s="21" t="s">
        <v>35</v>
      </c>
      <c r="E156" s="90"/>
      <c r="F156" s="91"/>
      <c r="G156" s="91"/>
      <c r="H156" s="88"/>
      <c r="I156" s="88"/>
      <c r="J156" s="54"/>
      <c r="K156" s="101"/>
      <c r="L156" s="101"/>
      <c r="M156" s="101"/>
    </row>
    <row r="157" spans="1:13" s="102" customFormat="1" ht="12.75">
      <c r="A157" s="146"/>
      <c r="B157" s="95"/>
      <c r="C157" s="96"/>
      <c r="D157" s="21" t="s">
        <v>36</v>
      </c>
      <c r="E157" s="90">
        <f>SUM(F157:G157)</f>
        <v>1922148.58</v>
      </c>
      <c r="F157" s="91">
        <f>1897998+9140.58-75000</f>
        <v>1832138.58</v>
      </c>
      <c r="G157" s="91">
        <v>90010</v>
      </c>
      <c r="H157" s="88"/>
      <c r="I157" s="88"/>
      <c r="J157" s="54"/>
      <c r="K157" s="101"/>
      <c r="L157" s="101"/>
      <c r="M157" s="101"/>
    </row>
    <row r="158" spans="1:13" s="102" customFormat="1" ht="12.75">
      <c r="A158" s="146"/>
      <c r="B158" s="95"/>
      <c r="C158" s="96"/>
      <c r="D158" s="21" t="s">
        <v>58</v>
      </c>
      <c r="E158" s="90"/>
      <c r="F158" s="91"/>
      <c r="G158" s="91"/>
      <c r="H158" s="88"/>
      <c r="I158" s="88"/>
      <c r="J158" s="54"/>
      <c r="K158" s="101"/>
      <c r="L158" s="101"/>
      <c r="M158" s="101"/>
    </row>
    <row r="159" spans="1:13" s="102" customFormat="1" ht="12.75">
      <c r="A159" s="146"/>
      <c r="B159" s="95"/>
      <c r="C159" s="96"/>
      <c r="D159" s="21" t="s">
        <v>59</v>
      </c>
      <c r="E159" s="90">
        <f>SUM(F159:G159)</f>
        <v>50000</v>
      </c>
      <c r="F159" s="91">
        <v>50000</v>
      </c>
      <c r="G159" s="91"/>
      <c r="H159" s="88"/>
      <c r="I159" s="88"/>
      <c r="J159" s="54"/>
      <c r="K159" s="101"/>
      <c r="L159" s="101"/>
      <c r="M159" s="101"/>
    </row>
    <row r="160" spans="1:13" s="102" customFormat="1" ht="12.75">
      <c r="A160" s="146"/>
      <c r="B160" s="95">
        <v>90008</v>
      </c>
      <c r="C160" s="96"/>
      <c r="D160" s="24" t="s">
        <v>60</v>
      </c>
      <c r="E160" s="86">
        <f>SUM(F160:G160)</f>
        <v>5000</v>
      </c>
      <c r="F160" s="149"/>
      <c r="G160" s="88">
        <f>SUM(G161)</f>
        <v>5000</v>
      </c>
      <c r="H160" s="92"/>
      <c r="I160" s="92"/>
      <c r="J160" s="150"/>
      <c r="K160" s="101"/>
      <c r="L160" s="101"/>
      <c r="M160" s="101"/>
    </row>
    <row r="161" spans="1:13" s="102" customFormat="1" ht="12.75">
      <c r="A161" s="146"/>
      <c r="B161" s="95"/>
      <c r="C161" s="40"/>
      <c r="D161" s="136" t="s">
        <v>32</v>
      </c>
      <c r="E161" s="86">
        <f>SUM(F161:G161)</f>
        <v>5000</v>
      </c>
      <c r="F161" s="149"/>
      <c r="G161" s="88">
        <f>SUM(G162)</f>
        <v>5000</v>
      </c>
      <c r="H161" s="92"/>
      <c r="I161" s="92"/>
      <c r="J161" s="150"/>
      <c r="K161" s="101"/>
      <c r="L161" s="101"/>
      <c r="M161" s="101"/>
    </row>
    <row r="162" spans="1:13" s="102" customFormat="1" ht="12.75">
      <c r="A162" s="146"/>
      <c r="B162" s="95"/>
      <c r="C162" s="96"/>
      <c r="D162" s="21" t="s">
        <v>29</v>
      </c>
      <c r="E162" s="90">
        <f>SUM(F162:G162)</f>
        <v>5000</v>
      </c>
      <c r="F162" s="91"/>
      <c r="G162" s="91">
        <f>SUM(G164)</f>
        <v>5000</v>
      </c>
      <c r="H162" s="88"/>
      <c r="I162" s="88"/>
      <c r="J162" s="54"/>
      <c r="K162" s="101"/>
      <c r="L162" s="101"/>
      <c r="M162" s="101"/>
    </row>
    <row r="163" spans="1:13" s="102" customFormat="1" ht="12.75">
      <c r="A163" s="146"/>
      <c r="B163" s="95"/>
      <c r="C163" s="96"/>
      <c r="D163" s="28" t="s">
        <v>33</v>
      </c>
      <c r="E163" s="90"/>
      <c r="F163" s="91"/>
      <c r="G163" s="91"/>
      <c r="H163" s="88"/>
      <c r="I163" s="88"/>
      <c r="J163" s="54"/>
      <c r="K163" s="101"/>
      <c r="L163" s="101"/>
      <c r="M163" s="101"/>
    </row>
    <row r="164" spans="1:13" s="102" customFormat="1" ht="12.75">
      <c r="A164" s="146"/>
      <c r="B164" s="95"/>
      <c r="C164" s="96"/>
      <c r="D164" s="28" t="s">
        <v>34</v>
      </c>
      <c r="E164" s="90">
        <f>SUM(F164:G164)</f>
        <v>5000</v>
      </c>
      <c r="F164" s="91"/>
      <c r="G164" s="91">
        <f>SUM(G166)</f>
        <v>5000</v>
      </c>
      <c r="H164" s="88"/>
      <c r="I164" s="88"/>
      <c r="J164" s="54"/>
      <c r="K164" s="101"/>
      <c r="L164" s="101"/>
      <c r="M164" s="101"/>
    </row>
    <row r="165" spans="1:13" s="102" customFormat="1" ht="12.75">
      <c r="A165" s="146"/>
      <c r="B165" s="95"/>
      <c r="C165" s="96"/>
      <c r="D165" s="21" t="s">
        <v>35</v>
      </c>
      <c r="E165" s="90"/>
      <c r="F165" s="91"/>
      <c r="G165" s="91"/>
      <c r="H165" s="88"/>
      <c r="I165" s="88"/>
      <c r="J165" s="54"/>
      <c r="K165" s="101"/>
      <c r="L165" s="101"/>
      <c r="M165" s="101"/>
    </row>
    <row r="166" spans="1:13" s="102" customFormat="1" ht="12.75">
      <c r="A166" s="146"/>
      <c r="B166" s="95"/>
      <c r="C166" s="96"/>
      <c r="D166" s="21" t="s">
        <v>36</v>
      </c>
      <c r="E166" s="90">
        <f>SUM(F166:G166)</f>
        <v>5000</v>
      </c>
      <c r="F166" s="91"/>
      <c r="G166" s="91">
        <v>5000</v>
      </c>
      <c r="H166" s="88"/>
      <c r="I166" s="88"/>
      <c r="J166" s="54"/>
      <c r="K166" s="101"/>
      <c r="L166" s="101"/>
      <c r="M166" s="101"/>
    </row>
    <row r="167" spans="1:13" s="102" customFormat="1" ht="12.75">
      <c r="A167" s="146"/>
      <c r="B167" s="95">
        <v>90015</v>
      </c>
      <c r="C167" s="96"/>
      <c r="D167" s="24" t="s">
        <v>122</v>
      </c>
      <c r="E167" s="86">
        <f>SUM(F167:G167)</f>
        <v>200000</v>
      </c>
      <c r="F167" s="88">
        <f>SUM(F168)</f>
        <v>200000</v>
      </c>
      <c r="G167" s="91"/>
      <c r="H167" s="88">
        <f>SUM(I167:J167)</f>
        <v>100000</v>
      </c>
      <c r="I167" s="88">
        <f>SUM(I168)</f>
        <v>100000</v>
      </c>
      <c r="J167" s="54"/>
      <c r="K167" s="101"/>
      <c r="L167" s="101"/>
      <c r="M167" s="101"/>
    </row>
    <row r="168" spans="1:13" s="102" customFormat="1" ht="12.75">
      <c r="A168" s="146"/>
      <c r="B168" s="95"/>
      <c r="C168" s="123">
        <v>6050</v>
      </c>
      <c r="D168" s="28" t="s">
        <v>23</v>
      </c>
      <c r="E168" s="90">
        <f>SUM(F168:G168)</f>
        <v>200000</v>
      </c>
      <c r="F168" s="91">
        <f>SUM(F169:F170)</f>
        <v>200000</v>
      </c>
      <c r="G168" s="91"/>
      <c r="H168" s="91">
        <f>SUM(I168:J168)</f>
        <v>100000</v>
      </c>
      <c r="I168" s="91">
        <f>SUM(I169)</f>
        <v>100000</v>
      </c>
      <c r="J168" s="54"/>
      <c r="K168" s="101"/>
      <c r="L168" s="101"/>
      <c r="M168" s="101"/>
    </row>
    <row r="169" spans="1:13" s="102" customFormat="1" ht="12.75">
      <c r="A169" s="146"/>
      <c r="B169" s="95"/>
      <c r="C169" s="96"/>
      <c r="D169" s="23" t="s">
        <v>123</v>
      </c>
      <c r="E169" s="90"/>
      <c r="F169" s="91"/>
      <c r="G169" s="91"/>
      <c r="H169" s="91">
        <f>SUM(I169:J169)</f>
        <v>100000</v>
      </c>
      <c r="I169" s="91">
        <v>100000</v>
      </c>
      <c r="J169" s="54"/>
      <c r="K169" s="101"/>
      <c r="L169" s="101"/>
      <c r="M169" s="101"/>
    </row>
    <row r="170" spans="1:13" s="102" customFormat="1" ht="12.75" customHeight="1">
      <c r="A170" s="146"/>
      <c r="B170" s="95"/>
      <c r="C170" s="96"/>
      <c r="D170" s="23" t="s">
        <v>124</v>
      </c>
      <c r="E170" s="90">
        <f>SUM(F170:G170)</f>
        <v>200000</v>
      </c>
      <c r="F170" s="91">
        <v>200000</v>
      </c>
      <c r="G170" s="91"/>
      <c r="H170" s="88"/>
      <c r="I170" s="88"/>
      <c r="J170" s="54"/>
      <c r="K170" s="101"/>
      <c r="L170" s="101"/>
      <c r="M170" s="101"/>
    </row>
    <row r="171" spans="1:13" s="102" customFormat="1" ht="12.75">
      <c r="A171" s="146"/>
      <c r="B171" s="95"/>
      <c r="C171" s="96"/>
      <c r="D171" s="21" t="s">
        <v>125</v>
      </c>
      <c r="E171" s="90"/>
      <c r="F171" s="91"/>
      <c r="G171" s="91"/>
      <c r="H171" s="88"/>
      <c r="I171" s="88"/>
      <c r="J171" s="54"/>
      <c r="K171" s="101"/>
      <c r="L171" s="101"/>
      <c r="M171" s="101"/>
    </row>
    <row r="172" spans="1:13" s="102" customFormat="1" ht="12.75">
      <c r="A172" s="146"/>
      <c r="B172" s="95">
        <v>90095</v>
      </c>
      <c r="C172" s="96"/>
      <c r="D172" s="24" t="s">
        <v>24</v>
      </c>
      <c r="E172" s="86">
        <f>SUM(F172:G172)</f>
        <v>727812</v>
      </c>
      <c r="F172" s="88">
        <f>SUM(F173)</f>
        <v>727812</v>
      </c>
      <c r="G172" s="88"/>
      <c r="H172" s="88">
        <f>SUM(I172:J172)</f>
        <v>100000</v>
      </c>
      <c r="I172" s="88">
        <f>SUM(I173)</f>
        <v>100000</v>
      </c>
      <c r="J172" s="55"/>
      <c r="K172" s="101"/>
      <c r="L172" s="101"/>
      <c r="M172" s="101"/>
    </row>
    <row r="173" spans="1:13" s="102" customFormat="1" ht="12.75">
      <c r="A173" s="146"/>
      <c r="B173" s="95"/>
      <c r="C173" s="96"/>
      <c r="D173" s="24" t="s">
        <v>32</v>
      </c>
      <c r="E173" s="86">
        <f>SUM(F173:G173)</f>
        <v>727812</v>
      </c>
      <c r="F173" s="88">
        <f>SUM(F174,F184,F188)</f>
        <v>727812</v>
      </c>
      <c r="G173" s="91"/>
      <c r="H173" s="88">
        <f>SUM(I173:J173)</f>
        <v>100000</v>
      </c>
      <c r="I173" s="88">
        <f>SUM(I184)</f>
        <v>100000</v>
      </c>
      <c r="J173" s="54"/>
      <c r="K173" s="101"/>
      <c r="L173" s="101"/>
      <c r="M173" s="101"/>
    </row>
    <row r="174" spans="1:13" s="102" customFormat="1" ht="12.75">
      <c r="A174" s="146"/>
      <c r="B174" s="95"/>
      <c r="C174" s="96"/>
      <c r="D174" s="21" t="s">
        <v>29</v>
      </c>
      <c r="E174" s="90">
        <f>SUM(F174:G174)</f>
        <v>588000</v>
      </c>
      <c r="F174" s="91">
        <f>SUM(F179)</f>
        <v>588000</v>
      </c>
      <c r="G174" s="91"/>
      <c r="H174" s="88"/>
      <c r="I174" s="88"/>
      <c r="J174" s="54"/>
      <c r="K174" s="101"/>
      <c r="L174" s="101"/>
      <c r="M174" s="101"/>
    </row>
    <row r="175" spans="1:13" s="102" customFormat="1" ht="12.75">
      <c r="A175" s="146"/>
      <c r="B175" s="95"/>
      <c r="C175" s="96"/>
      <c r="D175" s="28" t="s">
        <v>33</v>
      </c>
      <c r="E175" s="86"/>
      <c r="F175" s="88"/>
      <c r="G175" s="91"/>
      <c r="H175" s="88"/>
      <c r="I175" s="88"/>
      <c r="J175" s="54"/>
      <c r="K175" s="101"/>
      <c r="L175" s="101"/>
      <c r="M175" s="101"/>
    </row>
    <row r="176" spans="1:13" s="102" customFormat="1" ht="12.75">
      <c r="A176" s="77"/>
      <c r="B176" s="78"/>
      <c r="C176" s="79"/>
      <c r="D176" s="80"/>
      <c r="E176" s="157"/>
      <c r="F176" s="82"/>
      <c r="G176" s="83"/>
      <c r="H176" s="82"/>
      <c r="I176" s="82"/>
      <c r="J176" s="84"/>
      <c r="K176" s="101"/>
      <c r="L176" s="101"/>
      <c r="M176" s="101"/>
    </row>
    <row r="177" spans="1:13" s="102" customFormat="1" ht="13.5" thickBot="1">
      <c r="A177" s="181" t="s">
        <v>105</v>
      </c>
      <c r="B177" s="181"/>
      <c r="C177" s="181"/>
      <c r="D177" s="181"/>
      <c r="E177" s="181"/>
      <c r="F177" s="181"/>
      <c r="G177" s="181"/>
      <c r="H177" s="181"/>
      <c r="I177" s="181"/>
      <c r="J177" s="181"/>
      <c r="K177" s="101"/>
      <c r="L177" s="101"/>
      <c r="M177" s="101"/>
    </row>
    <row r="178" spans="1:13" s="102" customFormat="1" ht="13.5" thickBot="1">
      <c r="A178" s="67" t="s">
        <v>9</v>
      </c>
      <c r="B178" s="68" t="s">
        <v>10</v>
      </c>
      <c r="C178" s="69" t="s">
        <v>11</v>
      </c>
      <c r="D178" s="70" t="s">
        <v>12</v>
      </c>
      <c r="E178" s="71" t="s">
        <v>13</v>
      </c>
      <c r="F178" s="72" t="s">
        <v>14</v>
      </c>
      <c r="G178" s="72" t="s">
        <v>15</v>
      </c>
      <c r="H178" s="73" t="s">
        <v>16</v>
      </c>
      <c r="I178" s="72" t="s">
        <v>17</v>
      </c>
      <c r="J178" s="72" t="s">
        <v>18</v>
      </c>
      <c r="K178" s="101"/>
      <c r="L178" s="101"/>
      <c r="M178" s="101"/>
    </row>
    <row r="179" spans="1:13" s="102" customFormat="1" ht="12.75">
      <c r="A179" s="146"/>
      <c r="B179" s="95"/>
      <c r="C179" s="96"/>
      <c r="D179" s="28" t="s">
        <v>34</v>
      </c>
      <c r="E179" s="90">
        <f>SUM(F179:G179)</f>
        <v>588000</v>
      </c>
      <c r="F179" s="91">
        <f>SUM(F181)</f>
        <v>588000</v>
      </c>
      <c r="G179" s="91"/>
      <c r="H179" s="88"/>
      <c r="I179" s="88"/>
      <c r="J179" s="54"/>
      <c r="K179" s="101"/>
      <c r="L179" s="101"/>
      <c r="M179" s="101"/>
    </row>
    <row r="180" spans="1:13" s="102" customFormat="1" ht="12.75">
      <c r="A180" s="146"/>
      <c r="B180" s="95"/>
      <c r="C180" s="96"/>
      <c r="D180" s="21" t="s">
        <v>35</v>
      </c>
      <c r="E180" s="90"/>
      <c r="F180" s="88"/>
      <c r="G180" s="91"/>
      <c r="H180" s="88"/>
      <c r="I180" s="88"/>
      <c r="J180" s="54"/>
      <c r="K180" s="101"/>
      <c r="L180" s="101"/>
      <c r="M180" s="101"/>
    </row>
    <row r="181" spans="1:13" s="102" customFormat="1" ht="12.75">
      <c r="A181" s="146"/>
      <c r="B181" s="95"/>
      <c r="C181" s="96"/>
      <c r="D181" s="21" t="s">
        <v>36</v>
      </c>
      <c r="E181" s="90">
        <f>SUM(F181:G181)</f>
        <v>588000</v>
      </c>
      <c r="F181" s="91">
        <f>513000+75000</f>
        <v>588000</v>
      </c>
      <c r="G181" s="91"/>
      <c r="H181" s="88"/>
      <c r="I181" s="88"/>
      <c r="J181" s="54"/>
      <c r="K181" s="101"/>
      <c r="L181" s="101"/>
      <c r="M181" s="101"/>
    </row>
    <row r="182" spans="1:13" s="102" customFormat="1" ht="12.75">
      <c r="A182" s="146"/>
      <c r="B182" s="95"/>
      <c r="C182" s="96"/>
      <c r="D182" s="21" t="s">
        <v>58</v>
      </c>
      <c r="E182" s="86"/>
      <c r="F182" s="88"/>
      <c r="G182" s="91"/>
      <c r="H182" s="88"/>
      <c r="I182" s="88"/>
      <c r="J182" s="54"/>
      <c r="K182" s="101"/>
      <c r="L182" s="101"/>
      <c r="M182" s="101"/>
    </row>
    <row r="183" spans="1:13" s="102" customFormat="1" ht="12.75">
      <c r="A183" s="146"/>
      <c r="B183" s="95"/>
      <c r="C183" s="96"/>
      <c r="D183" s="21" t="s">
        <v>59</v>
      </c>
      <c r="E183" s="90">
        <f>SUM(F183:G183)</f>
        <v>363000</v>
      </c>
      <c r="F183" s="91">
        <v>363000</v>
      </c>
      <c r="G183" s="91"/>
      <c r="H183" s="88"/>
      <c r="I183" s="88"/>
      <c r="J183" s="54"/>
      <c r="K183" s="101"/>
      <c r="L183" s="101"/>
      <c r="M183" s="101"/>
    </row>
    <row r="184" spans="1:13" s="102" customFormat="1" ht="12.75">
      <c r="A184" s="146"/>
      <c r="B184" s="5"/>
      <c r="C184" s="123"/>
      <c r="D184" s="28" t="s">
        <v>40</v>
      </c>
      <c r="E184" s="90"/>
      <c r="F184" s="91"/>
      <c r="G184" s="91"/>
      <c r="H184" s="91">
        <f>SUM(I184:J184)</f>
        <v>100000</v>
      </c>
      <c r="I184" s="91">
        <f>SUM(I186)</f>
        <v>100000</v>
      </c>
      <c r="J184" s="54"/>
      <c r="K184" s="101"/>
      <c r="L184" s="101"/>
      <c r="M184" s="101"/>
    </row>
    <row r="185" spans="1:13" s="102" customFormat="1" ht="12.75">
      <c r="A185" s="146"/>
      <c r="B185" s="95"/>
      <c r="C185" s="96"/>
      <c r="D185" s="21" t="s">
        <v>33</v>
      </c>
      <c r="E185" s="90"/>
      <c r="F185" s="91"/>
      <c r="G185" s="91"/>
      <c r="H185" s="91"/>
      <c r="I185" s="88"/>
      <c r="J185" s="54"/>
      <c r="K185" s="101"/>
      <c r="L185" s="101"/>
      <c r="M185" s="101"/>
    </row>
    <row r="186" spans="1:13" s="102" customFormat="1" ht="12.75">
      <c r="A186" s="146"/>
      <c r="B186" s="95"/>
      <c r="C186" s="96"/>
      <c r="D186" s="85" t="s">
        <v>104</v>
      </c>
      <c r="E186" s="90"/>
      <c r="F186" s="91"/>
      <c r="G186" s="91"/>
      <c r="H186" s="91">
        <f>SUM(I186:J186)</f>
        <v>100000</v>
      </c>
      <c r="I186" s="91">
        <v>100000</v>
      </c>
      <c r="J186" s="54"/>
      <c r="K186" s="101"/>
      <c r="L186" s="101"/>
      <c r="M186" s="101"/>
    </row>
    <row r="187" spans="1:13" s="102" customFormat="1" ht="12.75">
      <c r="A187" s="146"/>
      <c r="B187" s="95"/>
      <c r="C187" s="40"/>
      <c r="D187" s="85" t="s">
        <v>103</v>
      </c>
      <c r="E187" s="90"/>
      <c r="F187" s="91"/>
      <c r="G187" s="91"/>
      <c r="H187" s="91"/>
      <c r="I187" s="91"/>
      <c r="J187" s="54"/>
      <c r="K187" s="101"/>
      <c r="L187" s="101"/>
      <c r="M187" s="101"/>
    </row>
    <row r="188" spans="1:13" s="102" customFormat="1" ht="12.75">
      <c r="A188" s="146"/>
      <c r="B188" s="95"/>
      <c r="C188" s="42">
        <v>6300</v>
      </c>
      <c r="D188" s="137" t="s">
        <v>99</v>
      </c>
      <c r="E188" s="90">
        <f>SUM(F188:G188)</f>
        <v>139812</v>
      </c>
      <c r="F188" s="91">
        <f>SUM(F191)</f>
        <v>139812</v>
      </c>
      <c r="G188" s="149"/>
      <c r="H188" s="92"/>
      <c r="I188" s="92"/>
      <c r="J188" s="150"/>
      <c r="K188" s="101"/>
      <c r="L188" s="101"/>
      <c r="M188" s="101"/>
    </row>
    <row r="189" spans="1:13" s="102" customFormat="1" ht="12.75">
      <c r="A189" s="146"/>
      <c r="B189" s="95"/>
      <c r="C189" s="42"/>
      <c r="D189" s="137" t="s">
        <v>97</v>
      </c>
      <c r="E189" s="90"/>
      <c r="F189" s="91"/>
      <c r="G189" s="149"/>
      <c r="H189" s="92"/>
      <c r="I189" s="92"/>
      <c r="J189" s="150"/>
      <c r="K189" s="101"/>
      <c r="L189" s="101"/>
      <c r="M189" s="101"/>
    </row>
    <row r="190" spans="1:13" s="102" customFormat="1" ht="12.75">
      <c r="A190" s="146"/>
      <c r="B190" s="95"/>
      <c r="C190" s="42"/>
      <c r="D190" s="137" t="s">
        <v>98</v>
      </c>
      <c r="E190" s="90"/>
      <c r="F190" s="91"/>
      <c r="G190" s="149"/>
      <c r="H190" s="92"/>
      <c r="I190" s="92"/>
      <c r="J190" s="150"/>
      <c r="K190" s="101"/>
      <c r="L190" s="101"/>
      <c r="M190" s="101"/>
    </row>
    <row r="191" spans="1:13" s="102" customFormat="1" ht="12.75" customHeight="1">
      <c r="A191" s="146"/>
      <c r="B191" s="95"/>
      <c r="C191" s="132"/>
      <c r="D191" s="138" t="s">
        <v>61</v>
      </c>
      <c r="E191" s="139">
        <f>SUM(F191:G191)</f>
        <v>139812</v>
      </c>
      <c r="F191" s="140">
        <f>SUM(F192)</f>
        <v>139812</v>
      </c>
      <c r="G191" s="149"/>
      <c r="H191" s="92"/>
      <c r="I191" s="92"/>
      <c r="J191" s="150"/>
      <c r="K191" s="101"/>
      <c r="L191" s="101"/>
      <c r="M191" s="101"/>
    </row>
    <row r="192" spans="1:13" s="102" customFormat="1" ht="12.75" customHeight="1" thickBot="1">
      <c r="A192" s="3"/>
      <c r="B192" s="4"/>
      <c r="C192" s="134"/>
      <c r="D192" s="25" t="s">
        <v>121</v>
      </c>
      <c r="E192" s="49">
        <f>SUM(F192:G192)</f>
        <v>139812</v>
      </c>
      <c r="F192" s="129">
        <v>139812</v>
      </c>
      <c r="G192" s="141"/>
      <c r="H192" s="142"/>
      <c r="I192" s="142"/>
      <c r="J192" s="143"/>
      <c r="K192" s="101"/>
      <c r="L192" s="101"/>
      <c r="M192" s="101"/>
    </row>
    <row r="193" spans="1:13" s="102" customFormat="1" ht="12.75" customHeight="1">
      <c r="A193" s="113">
        <v>921</v>
      </c>
      <c r="B193" s="114"/>
      <c r="C193" s="130"/>
      <c r="D193" s="26" t="s">
        <v>62</v>
      </c>
      <c r="E193" s="117">
        <f>SUM(F193:G193)</f>
        <v>232000</v>
      </c>
      <c r="F193" s="87">
        <f>SUM(F195,F202)</f>
        <v>232000</v>
      </c>
      <c r="G193" s="131"/>
      <c r="H193" s="144"/>
      <c r="I193" s="144"/>
      <c r="J193" s="145"/>
      <c r="K193" s="101"/>
      <c r="L193" s="101"/>
      <c r="M193" s="101"/>
    </row>
    <row r="194" spans="1:13" s="102" customFormat="1" ht="12.75" customHeight="1">
      <c r="A194" s="146"/>
      <c r="B194" s="95"/>
      <c r="C194" s="132"/>
      <c r="D194" s="30" t="s">
        <v>63</v>
      </c>
      <c r="E194" s="90"/>
      <c r="F194" s="91"/>
      <c r="G194" s="149"/>
      <c r="H194" s="92"/>
      <c r="I194" s="92"/>
      <c r="J194" s="150"/>
      <c r="K194" s="101"/>
      <c r="L194" s="101"/>
      <c r="M194" s="101"/>
    </row>
    <row r="195" spans="1:13" s="102" customFormat="1" ht="12.75" customHeight="1">
      <c r="A195" s="146"/>
      <c r="B195" s="147">
        <v>92109</v>
      </c>
      <c r="C195" s="148"/>
      <c r="D195" s="119" t="s">
        <v>70</v>
      </c>
      <c r="E195" s="86">
        <f>SUM(F195:G195)</f>
        <v>200000</v>
      </c>
      <c r="F195" s="88">
        <f>SUM(F196)</f>
        <v>200000</v>
      </c>
      <c r="G195" s="149"/>
      <c r="H195" s="92"/>
      <c r="I195" s="92"/>
      <c r="J195" s="150"/>
      <c r="K195" s="101"/>
      <c r="L195" s="101"/>
      <c r="M195" s="101"/>
    </row>
    <row r="196" spans="1:13" s="102" customFormat="1" ht="12.75" customHeight="1">
      <c r="A196" s="146"/>
      <c r="B196" s="95"/>
      <c r="C196" s="148"/>
      <c r="D196" s="119" t="s">
        <v>32</v>
      </c>
      <c r="E196" s="86">
        <f>SUM(F196:G196)</f>
        <v>200000</v>
      </c>
      <c r="F196" s="88">
        <f>SUM(F197)</f>
        <v>200000</v>
      </c>
      <c r="G196" s="149"/>
      <c r="H196" s="92"/>
      <c r="I196" s="92"/>
      <c r="J196" s="150"/>
      <c r="K196" s="101"/>
      <c r="L196" s="101"/>
      <c r="M196" s="101"/>
    </row>
    <row r="197" spans="1:13" s="102" customFormat="1" ht="12.75" customHeight="1">
      <c r="A197" s="146"/>
      <c r="B197" s="95"/>
      <c r="C197" s="148"/>
      <c r="D197" s="89" t="s">
        <v>29</v>
      </c>
      <c r="E197" s="151">
        <f>SUM(F197:G197)</f>
        <v>200000</v>
      </c>
      <c r="F197" s="149">
        <f>SUM(F199)</f>
        <v>200000</v>
      </c>
      <c r="G197" s="149"/>
      <c r="H197" s="92"/>
      <c r="I197" s="92"/>
      <c r="J197" s="150"/>
      <c r="K197" s="101"/>
      <c r="L197" s="101"/>
      <c r="M197" s="101"/>
    </row>
    <row r="198" spans="1:13" s="102" customFormat="1" ht="12.75" customHeight="1">
      <c r="A198" s="146"/>
      <c r="B198" s="95"/>
      <c r="C198" s="148"/>
      <c r="D198" s="89" t="s">
        <v>33</v>
      </c>
      <c r="E198" s="151"/>
      <c r="F198" s="149"/>
      <c r="G198" s="149"/>
      <c r="H198" s="92"/>
      <c r="I198" s="92"/>
      <c r="J198" s="150"/>
      <c r="K198" s="101"/>
      <c r="L198" s="101"/>
      <c r="M198" s="101"/>
    </row>
    <row r="199" spans="1:13" s="102" customFormat="1" ht="12.75" customHeight="1">
      <c r="A199" s="146"/>
      <c r="B199" s="95"/>
      <c r="C199" s="148"/>
      <c r="D199" s="89" t="s">
        <v>41</v>
      </c>
      <c r="E199" s="151">
        <f>SUM(F199:G199)</f>
        <v>200000</v>
      </c>
      <c r="F199" s="149">
        <f>SUM(F201)</f>
        <v>200000</v>
      </c>
      <c r="G199" s="149"/>
      <c r="H199" s="92"/>
      <c r="I199" s="92"/>
      <c r="J199" s="150"/>
      <c r="K199" s="101"/>
      <c r="L199" s="101"/>
      <c r="M199" s="101"/>
    </row>
    <row r="200" spans="1:13" s="102" customFormat="1" ht="12.75" customHeight="1">
      <c r="A200" s="146"/>
      <c r="B200" s="95"/>
      <c r="C200" s="148"/>
      <c r="D200" s="89" t="s">
        <v>42</v>
      </c>
      <c r="E200" s="151"/>
      <c r="F200" s="149"/>
      <c r="G200" s="149"/>
      <c r="H200" s="92"/>
      <c r="I200" s="92"/>
      <c r="J200" s="150"/>
      <c r="K200" s="101"/>
      <c r="L200" s="101"/>
      <c r="M200" s="101"/>
    </row>
    <row r="201" spans="1:13" s="102" customFormat="1" ht="12.75" customHeight="1">
      <c r="A201" s="146"/>
      <c r="B201" s="95"/>
      <c r="C201" s="148"/>
      <c r="D201" s="89" t="s">
        <v>71</v>
      </c>
      <c r="E201" s="151">
        <f>SUM(F201:G201)</f>
        <v>200000</v>
      </c>
      <c r="F201" s="149">
        <f>400000-200000</f>
        <v>200000</v>
      </c>
      <c r="G201" s="149"/>
      <c r="H201" s="92"/>
      <c r="I201" s="92"/>
      <c r="J201" s="150"/>
      <c r="K201" s="101"/>
      <c r="L201" s="101"/>
      <c r="M201" s="101"/>
    </row>
    <row r="202" spans="1:13" s="102" customFormat="1" ht="12.75" customHeight="1">
      <c r="A202" s="146"/>
      <c r="B202" s="95">
        <v>92116</v>
      </c>
      <c r="C202" s="132"/>
      <c r="D202" s="24" t="s">
        <v>64</v>
      </c>
      <c r="E202" s="86">
        <f>SUM(F202:G202)</f>
        <v>32000</v>
      </c>
      <c r="F202" s="88">
        <f>SUM(F203)</f>
        <v>32000</v>
      </c>
      <c r="G202" s="149"/>
      <c r="H202" s="92"/>
      <c r="I202" s="92"/>
      <c r="J202" s="150"/>
      <c r="K202" s="101"/>
      <c r="L202" s="101"/>
      <c r="M202" s="101"/>
    </row>
    <row r="203" spans="1:13" s="102" customFormat="1" ht="12.75" customHeight="1">
      <c r="A203" s="146"/>
      <c r="B203" s="95"/>
      <c r="C203" s="132"/>
      <c r="D203" s="24" t="s">
        <v>32</v>
      </c>
      <c r="E203" s="86">
        <f>SUM(F203:G203)</f>
        <v>32000</v>
      </c>
      <c r="F203" s="88">
        <f>SUM(F204)</f>
        <v>32000</v>
      </c>
      <c r="G203" s="149"/>
      <c r="H203" s="92"/>
      <c r="I203" s="92"/>
      <c r="J203" s="150"/>
      <c r="K203" s="101"/>
      <c r="L203" s="101"/>
      <c r="M203" s="101"/>
    </row>
    <row r="204" spans="1:13" s="102" customFormat="1" ht="12.75" customHeight="1">
      <c r="A204" s="146"/>
      <c r="B204" s="5"/>
      <c r="C204" s="128"/>
      <c r="D204" s="152" t="s">
        <v>29</v>
      </c>
      <c r="E204" s="90">
        <f>SUM(F204:G204)</f>
        <v>32000</v>
      </c>
      <c r="F204" s="91">
        <f>SUM(F206)</f>
        <v>32000</v>
      </c>
      <c r="G204" s="149"/>
      <c r="H204" s="92"/>
      <c r="I204" s="92"/>
      <c r="J204" s="150"/>
      <c r="K204" s="101"/>
      <c r="L204" s="101"/>
      <c r="M204" s="101"/>
    </row>
    <row r="205" spans="1:13" s="102" customFormat="1" ht="12.75" customHeight="1">
      <c r="A205" s="146"/>
      <c r="B205" s="5"/>
      <c r="C205" s="128"/>
      <c r="D205" s="152" t="s">
        <v>33</v>
      </c>
      <c r="E205" s="90"/>
      <c r="F205" s="91"/>
      <c r="G205" s="149"/>
      <c r="H205" s="92"/>
      <c r="I205" s="92"/>
      <c r="J205" s="150"/>
      <c r="K205" s="101"/>
      <c r="L205" s="101"/>
      <c r="M205" s="101"/>
    </row>
    <row r="206" spans="1:13" s="102" customFormat="1" ht="12.75" customHeight="1">
      <c r="A206" s="146"/>
      <c r="B206" s="5"/>
      <c r="C206" s="128"/>
      <c r="D206" s="152" t="s">
        <v>41</v>
      </c>
      <c r="E206" s="90">
        <f>SUM(F206:G206)</f>
        <v>32000</v>
      </c>
      <c r="F206" s="91">
        <f>SUM(F208)</f>
        <v>32000</v>
      </c>
      <c r="G206" s="149"/>
      <c r="H206" s="92"/>
      <c r="I206" s="92"/>
      <c r="J206" s="150"/>
      <c r="K206" s="101"/>
      <c r="L206" s="101"/>
      <c r="M206" s="101"/>
    </row>
    <row r="207" spans="1:13" s="102" customFormat="1" ht="12.75" customHeight="1">
      <c r="A207" s="146"/>
      <c r="B207" s="5"/>
      <c r="C207" s="128"/>
      <c r="D207" s="89" t="s">
        <v>42</v>
      </c>
      <c r="E207" s="90"/>
      <c r="F207" s="91"/>
      <c r="G207" s="149"/>
      <c r="H207" s="92"/>
      <c r="I207" s="92"/>
      <c r="J207" s="150"/>
      <c r="K207" s="101"/>
      <c r="L207" s="101"/>
      <c r="M207" s="101"/>
    </row>
    <row r="208" spans="1:13" s="102" customFormat="1" ht="12.75" customHeight="1" thickBot="1">
      <c r="A208" s="146"/>
      <c r="B208" s="5"/>
      <c r="C208" s="128"/>
      <c r="D208" s="28" t="s">
        <v>65</v>
      </c>
      <c r="E208" s="90">
        <f>SUM(F208:G208)</f>
        <v>32000</v>
      </c>
      <c r="F208" s="91">
        <v>32000</v>
      </c>
      <c r="G208" s="149"/>
      <c r="H208" s="92"/>
      <c r="I208" s="92"/>
      <c r="J208" s="150"/>
      <c r="K208" s="101"/>
      <c r="L208" s="101"/>
      <c r="M208" s="101"/>
    </row>
    <row r="209" spans="1:13" s="102" customFormat="1" ht="12.75">
      <c r="A209" s="113">
        <v>926</v>
      </c>
      <c r="B209" s="114"/>
      <c r="C209" s="115"/>
      <c r="D209" s="26" t="s">
        <v>28</v>
      </c>
      <c r="E209" s="117">
        <f>SUM(F209:G209)</f>
        <v>450000</v>
      </c>
      <c r="F209" s="87">
        <f>SUM(F210,F227)</f>
        <v>450000</v>
      </c>
      <c r="G209" s="87"/>
      <c r="H209" s="87">
        <f>SUM(I209:J209)</f>
        <v>52300</v>
      </c>
      <c r="I209" s="87">
        <f>SUM(I210,I234)</f>
        <v>52300</v>
      </c>
      <c r="J209" s="118"/>
      <c r="K209" s="101"/>
      <c r="L209" s="101"/>
      <c r="M209" s="101"/>
    </row>
    <row r="210" spans="1:13" s="102" customFormat="1" ht="12.75">
      <c r="A210" s="146"/>
      <c r="B210" s="5">
        <v>92601</v>
      </c>
      <c r="C210" s="128"/>
      <c r="D210" s="20" t="s">
        <v>30</v>
      </c>
      <c r="E210" s="120">
        <f>SUM(F210:G210)</f>
        <v>50000</v>
      </c>
      <c r="F210" s="92">
        <f>SUM(F211)</f>
        <v>50000</v>
      </c>
      <c r="G210" s="92"/>
      <c r="H210" s="92">
        <f>SUM(I210:J210)</f>
        <v>50000</v>
      </c>
      <c r="I210" s="92">
        <f>SUM(I211)</f>
        <v>50000</v>
      </c>
      <c r="J210" s="91"/>
      <c r="K210" s="101"/>
      <c r="L210" s="101"/>
      <c r="M210" s="101"/>
    </row>
    <row r="211" spans="1:13" s="102" customFormat="1" ht="12.75">
      <c r="A211" s="146"/>
      <c r="B211" s="5"/>
      <c r="C211" s="132"/>
      <c r="D211" s="24" t="s">
        <v>32</v>
      </c>
      <c r="E211" s="120">
        <f>SUM(F211:G211)</f>
        <v>50000</v>
      </c>
      <c r="F211" s="92">
        <f>SUM(F212)</f>
        <v>50000</v>
      </c>
      <c r="G211" s="92"/>
      <c r="H211" s="88">
        <f>SUM(I211:J211)</f>
        <v>50000</v>
      </c>
      <c r="I211" s="88">
        <f>SUM(I223)</f>
        <v>50000</v>
      </c>
      <c r="J211" s="91"/>
      <c r="K211" s="101"/>
      <c r="L211" s="101"/>
      <c r="M211" s="101"/>
    </row>
    <row r="212" spans="1:13" s="102" customFormat="1" ht="12.75">
      <c r="A212" s="146"/>
      <c r="B212" s="5"/>
      <c r="C212" s="128"/>
      <c r="D212" s="152" t="s">
        <v>29</v>
      </c>
      <c r="E212" s="98">
        <f>SUM(F212:G212)</f>
        <v>50000</v>
      </c>
      <c r="F212" s="91">
        <f>SUM(F214)</f>
        <v>50000</v>
      </c>
      <c r="G212" s="92"/>
      <c r="H212" s="149"/>
      <c r="I212" s="149"/>
      <c r="J212" s="91"/>
      <c r="K212" s="101"/>
      <c r="L212" s="101"/>
      <c r="M212" s="101"/>
    </row>
    <row r="213" spans="1:13" s="102" customFormat="1" ht="12.75">
      <c r="A213" s="146"/>
      <c r="B213" s="5"/>
      <c r="C213" s="128"/>
      <c r="D213" s="152" t="s">
        <v>33</v>
      </c>
      <c r="E213" s="98"/>
      <c r="F213" s="92"/>
      <c r="G213" s="92"/>
      <c r="H213" s="92"/>
      <c r="I213" s="92"/>
      <c r="J213" s="91"/>
      <c r="K213" s="101"/>
      <c r="L213" s="101"/>
      <c r="M213" s="101"/>
    </row>
    <row r="214" spans="1:13" s="102" customFormat="1" ht="12.75">
      <c r="A214" s="146"/>
      <c r="B214" s="5"/>
      <c r="C214" s="128"/>
      <c r="D214" s="152" t="s">
        <v>41</v>
      </c>
      <c r="E214" s="98">
        <f>SUM(F214:G214)</f>
        <v>50000</v>
      </c>
      <c r="F214" s="91">
        <f>SUM(F216)</f>
        <v>50000</v>
      </c>
      <c r="G214" s="92"/>
      <c r="H214" s="149"/>
      <c r="I214" s="149"/>
      <c r="J214" s="91"/>
      <c r="K214" s="101"/>
      <c r="L214" s="101"/>
      <c r="M214" s="101"/>
    </row>
    <row r="215" spans="1:13" s="102" customFormat="1" ht="12.75">
      <c r="A215" s="146"/>
      <c r="B215" s="95"/>
      <c r="C215" s="132"/>
      <c r="D215" s="89" t="s">
        <v>42</v>
      </c>
      <c r="E215" s="98"/>
      <c r="F215" s="107"/>
      <c r="G215" s="107"/>
      <c r="H215" s="149"/>
      <c r="I215" s="106"/>
      <c r="J215" s="91"/>
      <c r="K215" s="101"/>
      <c r="L215" s="101"/>
      <c r="M215" s="101"/>
    </row>
    <row r="216" spans="1:13" s="102" customFormat="1" ht="12.75">
      <c r="A216" s="146"/>
      <c r="B216" s="95"/>
      <c r="C216" s="132"/>
      <c r="D216" s="89" t="s">
        <v>43</v>
      </c>
      <c r="E216" s="98">
        <f>SUM(F216:G216)</f>
        <v>50000</v>
      </c>
      <c r="F216" s="100">
        <v>50000</v>
      </c>
      <c r="G216" s="107"/>
      <c r="H216" s="106"/>
      <c r="I216" s="106"/>
      <c r="J216" s="91"/>
      <c r="K216" s="101"/>
      <c r="L216" s="101"/>
      <c r="M216" s="101"/>
    </row>
    <row r="217" spans="1:13" s="102" customFormat="1" ht="12.75">
      <c r="A217" s="77"/>
      <c r="B217" s="78"/>
      <c r="C217" s="162"/>
      <c r="D217" s="163"/>
      <c r="E217" s="81"/>
      <c r="F217" s="83"/>
      <c r="G217" s="164"/>
      <c r="H217" s="165"/>
      <c r="I217" s="165"/>
      <c r="J217" s="83"/>
      <c r="K217" s="101"/>
      <c r="L217" s="101"/>
      <c r="M217" s="101"/>
    </row>
    <row r="218" spans="1:13" s="102" customFormat="1" ht="12.75">
      <c r="A218" s="77"/>
      <c r="B218" s="78"/>
      <c r="C218" s="162"/>
      <c r="D218" s="163"/>
      <c r="E218" s="81"/>
      <c r="F218" s="83"/>
      <c r="G218" s="164"/>
      <c r="H218" s="165"/>
      <c r="I218" s="165"/>
      <c r="J218" s="83"/>
      <c r="K218" s="101"/>
      <c r="L218" s="101"/>
      <c r="M218" s="101"/>
    </row>
    <row r="219" spans="1:13" s="102" customFormat="1" ht="12.75">
      <c r="A219" s="77"/>
      <c r="B219" s="78"/>
      <c r="C219" s="162"/>
      <c r="D219" s="163"/>
      <c r="E219" s="81"/>
      <c r="F219" s="83"/>
      <c r="G219" s="164"/>
      <c r="H219" s="165"/>
      <c r="I219" s="165"/>
      <c r="J219" s="83"/>
      <c r="K219" s="101"/>
      <c r="L219" s="101"/>
      <c r="M219" s="101"/>
    </row>
    <row r="220" spans="1:13" s="102" customFormat="1" ht="12.75">
      <c r="A220" s="77"/>
      <c r="B220" s="78"/>
      <c r="C220" s="162"/>
      <c r="D220" s="163"/>
      <c r="E220" s="81"/>
      <c r="F220" s="83"/>
      <c r="G220" s="164"/>
      <c r="H220" s="165"/>
      <c r="I220" s="165"/>
      <c r="J220" s="83"/>
      <c r="K220" s="101"/>
      <c r="L220" s="101"/>
      <c r="M220" s="101"/>
    </row>
    <row r="221" spans="1:13" s="102" customFormat="1" ht="13.5" thickBot="1">
      <c r="A221" s="181" t="s">
        <v>119</v>
      </c>
      <c r="B221" s="181"/>
      <c r="C221" s="181"/>
      <c r="D221" s="181"/>
      <c r="E221" s="181"/>
      <c r="F221" s="181"/>
      <c r="G221" s="181"/>
      <c r="H221" s="181"/>
      <c r="I221" s="181"/>
      <c r="J221" s="181"/>
      <c r="K221" s="101"/>
      <c r="L221" s="101"/>
      <c r="M221" s="101"/>
    </row>
    <row r="222" spans="1:13" s="102" customFormat="1" ht="13.5" thickBot="1">
      <c r="A222" s="67" t="s">
        <v>9</v>
      </c>
      <c r="B222" s="68" t="s">
        <v>10</v>
      </c>
      <c r="C222" s="69" t="s">
        <v>11</v>
      </c>
      <c r="D222" s="70" t="s">
        <v>12</v>
      </c>
      <c r="E222" s="71" t="s">
        <v>13</v>
      </c>
      <c r="F222" s="72" t="s">
        <v>14</v>
      </c>
      <c r="G222" s="72" t="s">
        <v>15</v>
      </c>
      <c r="H222" s="73" t="s">
        <v>16</v>
      </c>
      <c r="I222" s="72" t="s">
        <v>17</v>
      </c>
      <c r="J222" s="72" t="s">
        <v>18</v>
      </c>
      <c r="K222" s="101"/>
      <c r="L222" s="101"/>
      <c r="M222" s="101"/>
    </row>
    <row r="223" spans="1:13" s="102" customFormat="1" ht="12.75">
      <c r="A223" s="94"/>
      <c r="B223" s="95"/>
      <c r="C223" s="41"/>
      <c r="D223" s="21" t="s">
        <v>44</v>
      </c>
      <c r="E223" s="98"/>
      <c r="F223" s="100"/>
      <c r="G223" s="100"/>
      <c r="H223" s="100">
        <f>SUM(I223:J223)</f>
        <v>50000</v>
      </c>
      <c r="I223" s="100">
        <f>SUM(I225)</f>
        <v>50000</v>
      </c>
      <c r="J223" s="100"/>
      <c r="K223" s="101"/>
      <c r="L223" s="101"/>
      <c r="M223" s="101"/>
    </row>
    <row r="224" spans="1:13" s="102" customFormat="1" ht="12.75">
      <c r="A224" s="94"/>
      <c r="B224" s="95"/>
      <c r="C224" s="96"/>
      <c r="D224" s="21" t="s">
        <v>45</v>
      </c>
      <c r="E224" s="98"/>
      <c r="F224" s="100"/>
      <c r="G224" s="100"/>
      <c r="H224" s="100"/>
      <c r="I224" s="100"/>
      <c r="J224" s="100"/>
      <c r="K224" s="101"/>
      <c r="L224" s="101"/>
      <c r="M224" s="101"/>
    </row>
    <row r="225" spans="1:13" s="102" customFormat="1" ht="12.75">
      <c r="A225" s="94"/>
      <c r="B225" s="95"/>
      <c r="C225" s="96"/>
      <c r="D225" s="75" t="s">
        <v>106</v>
      </c>
      <c r="E225" s="98"/>
      <c r="F225" s="100"/>
      <c r="G225" s="100"/>
      <c r="H225" s="100">
        <f>SUM(I225:J225)</f>
        <v>50000</v>
      </c>
      <c r="I225" s="100">
        <v>50000</v>
      </c>
      <c r="J225" s="100"/>
      <c r="K225" s="101"/>
      <c r="L225" s="101"/>
      <c r="M225" s="101"/>
    </row>
    <row r="226" spans="1:13" s="102" customFormat="1" ht="12.75">
      <c r="A226" s="94"/>
      <c r="B226" s="95"/>
      <c r="C226" s="96"/>
      <c r="D226" s="75" t="s">
        <v>107</v>
      </c>
      <c r="E226" s="98"/>
      <c r="F226" s="100"/>
      <c r="G226" s="100"/>
      <c r="H226" s="100"/>
      <c r="I226" s="100"/>
      <c r="J226" s="100"/>
      <c r="K226" s="101"/>
      <c r="L226" s="101"/>
      <c r="M226" s="101"/>
    </row>
    <row r="227" spans="1:13" s="102" customFormat="1" ht="12.75">
      <c r="A227" s="94"/>
      <c r="B227" s="147">
        <v>92604</v>
      </c>
      <c r="C227" s="153"/>
      <c r="D227" s="119" t="s">
        <v>72</v>
      </c>
      <c r="E227" s="154">
        <f>SUM(F227:G227)</f>
        <v>400000</v>
      </c>
      <c r="F227" s="99">
        <f>SUM(F228)</f>
        <v>400000</v>
      </c>
      <c r="G227" s="106"/>
      <c r="H227" s="106"/>
      <c r="I227" s="106"/>
      <c r="J227" s="106"/>
      <c r="K227" s="101"/>
      <c r="L227" s="101"/>
      <c r="M227" s="101"/>
    </row>
    <row r="228" spans="1:13" s="102" customFormat="1" ht="12.75">
      <c r="A228" s="94"/>
      <c r="B228" s="147"/>
      <c r="C228" s="153"/>
      <c r="D228" s="119" t="s">
        <v>32</v>
      </c>
      <c r="E228" s="154">
        <f aca="true" t="shared" si="1" ref="E228:E233">SUM(F228:G228)</f>
        <v>400000</v>
      </c>
      <c r="F228" s="99">
        <f>SUM(F229)</f>
        <v>400000</v>
      </c>
      <c r="G228" s="106"/>
      <c r="H228" s="106"/>
      <c r="I228" s="106"/>
      <c r="J228" s="106"/>
      <c r="K228" s="101"/>
      <c r="L228" s="101"/>
      <c r="M228" s="101"/>
    </row>
    <row r="229" spans="1:13" s="102" customFormat="1" ht="12.75">
      <c r="A229" s="94"/>
      <c r="B229" s="147"/>
      <c r="C229" s="155"/>
      <c r="D229" s="89" t="s">
        <v>29</v>
      </c>
      <c r="E229" s="156">
        <f t="shared" si="1"/>
        <v>400000</v>
      </c>
      <c r="F229" s="106">
        <f>SUM(F231)</f>
        <v>400000</v>
      </c>
      <c r="G229" s="106"/>
      <c r="H229" s="106"/>
      <c r="I229" s="106"/>
      <c r="J229" s="106"/>
      <c r="K229" s="101"/>
      <c r="L229" s="101"/>
      <c r="M229" s="101"/>
    </row>
    <row r="230" spans="1:13" s="102" customFormat="1" ht="12.75">
      <c r="A230" s="94"/>
      <c r="B230" s="147"/>
      <c r="C230" s="155"/>
      <c r="D230" s="89" t="s">
        <v>67</v>
      </c>
      <c r="E230" s="156"/>
      <c r="F230" s="106"/>
      <c r="G230" s="106"/>
      <c r="H230" s="106"/>
      <c r="I230" s="106"/>
      <c r="J230" s="106"/>
      <c r="K230" s="101"/>
      <c r="L230" s="101"/>
      <c r="M230" s="101"/>
    </row>
    <row r="231" spans="1:13" s="102" customFormat="1" ht="12.75">
      <c r="A231" s="94"/>
      <c r="B231" s="147"/>
      <c r="C231" s="155"/>
      <c r="D231" s="89" t="s">
        <v>34</v>
      </c>
      <c r="E231" s="156">
        <f t="shared" si="1"/>
        <v>400000</v>
      </c>
      <c r="F231" s="106">
        <f>SUM(F233)</f>
        <v>400000</v>
      </c>
      <c r="G231" s="106"/>
      <c r="H231" s="106"/>
      <c r="I231" s="106"/>
      <c r="J231" s="106"/>
      <c r="K231" s="101"/>
      <c r="L231" s="101"/>
      <c r="M231" s="101"/>
    </row>
    <row r="232" spans="1:13" s="102" customFormat="1" ht="12.75">
      <c r="A232" s="94"/>
      <c r="B232" s="147"/>
      <c r="C232" s="155"/>
      <c r="D232" s="89" t="s">
        <v>42</v>
      </c>
      <c r="E232" s="156"/>
      <c r="F232" s="106"/>
      <c r="G232" s="106"/>
      <c r="H232" s="106"/>
      <c r="I232" s="106"/>
      <c r="J232" s="106"/>
      <c r="K232" s="101"/>
      <c r="L232" s="101"/>
      <c r="M232" s="101"/>
    </row>
    <row r="233" spans="1:13" s="102" customFormat="1" ht="12.75">
      <c r="A233" s="94"/>
      <c r="B233" s="147"/>
      <c r="C233" s="155"/>
      <c r="D233" s="89" t="s">
        <v>69</v>
      </c>
      <c r="E233" s="156">
        <f t="shared" si="1"/>
        <v>400000</v>
      </c>
      <c r="F233" s="106">
        <v>400000</v>
      </c>
      <c r="G233" s="106"/>
      <c r="H233" s="106"/>
      <c r="I233" s="106"/>
      <c r="J233" s="106"/>
      <c r="K233" s="101"/>
      <c r="L233" s="101"/>
      <c r="M233" s="101"/>
    </row>
    <row r="234" spans="1:13" s="11" customFormat="1" ht="12.75">
      <c r="A234" s="8"/>
      <c r="B234" s="9">
        <v>92695</v>
      </c>
      <c r="C234" s="42"/>
      <c r="D234" s="31" t="s">
        <v>24</v>
      </c>
      <c r="E234" s="120"/>
      <c r="F234" s="99"/>
      <c r="G234" s="99"/>
      <c r="H234" s="56">
        <f>SUM(I234:J234)</f>
        <v>2300</v>
      </c>
      <c r="I234" s="99">
        <f>SUM(I235)</f>
        <v>2300</v>
      </c>
      <c r="J234" s="99"/>
      <c r="K234" s="10"/>
      <c r="L234" s="10"/>
      <c r="M234" s="10"/>
    </row>
    <row r="235" spans="1:13" s="11" customFormat="1" ht="12.75">
      <c r="A235" s="8"/>
      <c r="B235" s="9"/>
      <c r="C235" s="42"/>
      <c r="D235" s="31" t="s">
        <v>32</v>
      </c>
      <c r="E235" s="120"/>
      <c r="F235" s="99"/>
      <c r="G235" s="99"/>
      <c r="H235" s="56">
        <f>SUM(I235:J235)</f>
        <v>2300</v>
      </c>
      <c r="I235" s="99">
        <f>SUM(I236)</f>
        <v>2300</v>
      </c>
      <c r="J235" s="99"/>
      <c r="K235" s="10"/>
      <c r="L235" s="10"/>
      <c r="M235" s="10"/>
    </row>
    <row r="236" spans="1:13" s="102" customFormat="1" ht="12.75">
      <c r="A236" s="94"/>
      <c r="B236" s="95"/>
      <c r="C236" s="41"/>
      <c r="D236" s="89" t="s">
        <v>29</v>
      </c>
      <c r="E236" s="98"/>
      <c r="F236" s="100"/>
      <c r="G236" s="100"/>
      <c r="H236" s="57">
        <f>SUM(I236:J236)</f>
        <v>2300</v>
      </c>
      <c r="I236" s="100">
        <f>SUM(I238)</f>
        <v>2300</v>
      </c>
      <c r="J236" s="100"/>
      <c r="K236" s="101"/>
      <c r="L236" s="101"/>
      <c r="M236" s="101"/>
    </row>
    <row r="237" spans="1:13" s="102" customFormat="1" ht="12.75">
      <c r="A237" s="3"/>
      <c r="B237" s="4"/>
      <c r="C237" s="43"/>
      <c r="D237" s="89" t="s">
        <v>67</v>
      </c>
      <c r="E237" s="49"/>
      <c r="F237" s="129"/>
      <c r="G237" s="129"/>
      <c r="H237" s="58"/>
      <c r="I237" s="129"/>
      <c r="J237" s="129"/>
      <c r="K237" s="101"/>
      <c r="L237" s="101"/>
      <c r="M237" s="101"/>
    </row>
    <row r="238" spans="1:13" s="102" customFormat="1" ht="12.75">
      <c r="A238" s="3"/>
      <c r="B238" s="4"/>
      <c r="C238" s="43"/>
      <c r="D238" s="89" t="s">
        <v>34</v>
      </c>
      <c r="E238" s="49"/>
      <c r="F238" s="129"/>
      <c r="G238" s="129"/>
      <c r="H238" s="58">
        <f>SUM(I238:J238)</f>
        <v>2300</v>
      </c>
      <c r="I238" s="129">
        <f>SUM(I240)</f>
        <v>2300</v>
      </c>
      <c r="J238" s="129"/>
      <c r="K238" s="101"/>
      <c r="L238" s="101"/>
      <c r="M238" s="101"/>
    </row>
    <row r="239" spans="1:13" s="102" customFormat="1" ht="12.75">
      <c r="A239" s="3"/>
      <c r="B239" s="4"/>
      <c r="C239" s="43"/>
      <c r="D239" s="89" t="s">
        <v>42</v>
      </c>
      <c r="E239" s="49"/>
      <c r="F239" s="129"/>
      <c r="G239" s="129"/>
      <c r="H239" s="58"/>
      <c r="I239" s="129"/>
      <c r="J239" s="129"/>
      <c r="K239" s="101"/>
      <c r="L239" s="101"/>
      <c r="M239" s="101"/>
    </row>
    <row r="240" spans="1:13" s="102" customFormat="1" ht="13.5" thickBot="1">
      <c r="A240" s="3"/>
      <c r="B240" s="4"/>
      <c r="C240" s="43"/>
      <c r="D240" s="89" t="s">
        <v>68</v>
      </c>
      <c r="E240" s="49"/>
      <c r="F240" s="129"/>
      <c r="G240" s="129"/>
      <c r="H240" s="58">
        <f>SUM(I240:J240)</f>
        <v>2300</v>
      </c>
      <c r="I240" s="129">
        <v>2300</v>
      </c>
      <c r="J240" s="129"/>
      <c r="K240" s="101"/>
      <c r="L240" s="101"/>
      <c r="M240" s="101"/>
    </row>
    <row r="241" spans="1:13" s="15" customFormat="1" ht="13.5" thickBot="1">
      <c r="A241" s="12"/>
      <c r="B241" s="12"/>
      <c r="C241" s="44"/>
      <c r="D241" s="32" t="s">
        <v>19</v>
      </c>
      <c r="E241" s="59">
        <f>SUM(F241,G241)</f>
        <v>8423960.58</v>
      </c>
      <c r="F241" s="59">
        <f>SUM(F10,F103,F135,F209,F91,F74,F120,F193,F64,)</f>
        <v>5720550.58</v>
      </c>
      <c r="G241" s="59">
        <f>SUM(G10,G103,G135,G209,G91,G74,G120,G193,G64,)</f>
        <v>2703410</v>
      </c>
      <c r="H241" s="60">
        <f>SUM(I241,J241)</f>
        <v>4738400</v>
      </c>
      <c r="I241" s="59">
        <f>SUM(I10,I103,I135,I209,I74,I91,I120,I193,I64,)</f>
        <v>912300</v>
      </c>
      <c r="J241" s="59">
        <f>SUM(J10,J103,J135,J209,J74,J91,J120,J193,J64,)</f>
        <v>3826100</v>
      </c>
      <c r="K241" s="14"/>
      <c r="L241" s="14"/>
      <c r="M241" s="14"/>
    </row>
    <row r="242" spans="1:10" s="13" customFormat="1" ht="12.75">
      <c r="A242" s="16"/>
      <c r="B242" s="16"/>
      <c r="C242" s="45"/>
      <c r="D242" s="33" t="s">
        <v>20</v>
      </c>
      <c r="E242" s="61">
        <f>SUM(F242:G242)</f>
        <v>4653848.58</v>
      </c>
      <c r="F242" s="62">
        <f>SUM(F13,F77,F94,F117,F123,F139,F146,F153,F162,F174,F204,F212,F49,F84,F197,F229,F106,)</f>
        <v>3772738.58</v>
      </c>
      <c r="G242" s="62">
        <f>SUM(G13,G77,G94,G117,G123,G139,G146,G153,G162,G174,G204,G212,G49,G84,G197,G229,G106,)</f>
        <v>881110</v>
      </c>
      <c r="H242" s="61">
        <f>SUM(I242:J242)</f>
        <v>108400</v>
      </c>
      <c r="I242" s="62">
        <f>SUM(I13,I84,I117,I236,)</f>
        <v>102300</v>
      </c>
      <c r="J242" s="62">
        <f>SUM(J13,J84,J117,J236,)</f>
        <v>6100</v>
      </c>
    </row>
    <row r="243" spans="1:10" s="13" customFormat="1" ht="13.5" thickBot="1">
      <c r="A243" s="17"/>
      <c r="B243" s="17"/>
      <c r="C243" s="46"/>
      <c r="D243" s="34" t="s">
        <v>21</v>
      </c>
      <c r="E243" s="63">
        <f>SUM(F243:G243)</f>
        <v>3770112</v>
      </c>
      <c r="F243" s="64">
        <f>SUM(F22,F54,F99,F184,F188,F37,F41,F67,F168)</f>
        <v>1947812</v>
      </c>
      <c r="G243" s="64">
        <f>SUM(G22,G54,G99,G184,G188,G37,G41,G67,G168)</f>
        <v>1822300</v>
      </c>
      <c r="H243" s="63">
        <f>SUM(I243:J243)</f>
        <v>4630000</v>
      </c>
      <c r="I243" s="64">
        <f>SUM(I22,I223,I54,I67,I184,I168)</f>
        <v>810000</v>
      </c>
      <c r="J243" s="64">
        <f>SUM(J22,J223,J54,J67,J184,J168)</f>
        <v>3820000</v>
      </c>
    </row>
    <row r="244" spans="1:10" s="13" customFormat="1" ht="13.5" thickBot="1">
      <c r="A244" s="12"/>
      <c r="B244" s="12"/>
      <c r="C244" s="44"/>
      <c r="D244" s="35" t="s">
        <v>22</v>
      </c>
      <c r="E244" s="59">
        <f aca="true" t="shared" si="2" ref="E244:J244">SUM(E242,E243)</f>
        <v>8423960.58</v>
      </c>
      <c r="F244" s="59">
        <f>SUM(F242,F243)</f>
        <v>5720550.58</v>
      </c>
      <c r="G244" s="59">
        <f t="shared" si="2"/>
        <v>2703410</v>
      </c>
      <c r="H244" s="59">
        <f t="shared" si="2"/>
        <v>4738400</v>
      </c>
      <c r="I244" s="59">
        <f t="shared" si="2"/>
        <v>912300</v>
      </c>
      <c r="J244" s="59">
        <f t="shared" si="2"/>
        <v>3826100</v>
      </c>
    </row>
    <row r="245" spans="1:10" s="13" customFormat="1" ht="12.75">
      <c r="A245" s="158"/>
      <c r="B245" s="158"/>
      <c r="C245" s="159"/>
      <c r="D245" s="160"/>
      <c r="E245" s="161"/>
      <c r="F245" s="161"/>
      <c r="G245" s="161"/>
      <c r="H245" s="161"/>
      <c r="I245" s="161"/>
      <c r="J245" s="161"/>
    </row>
    <row r="246" spans="1:10" s="13" customFormat="1" ht="12.75">
      <c r="A246" s="158"/>
      <c r="B246" s="158"/>
      <c r="C246" s="159"/>
      <c r="D246" s="160"/>
      <c r="E246" s="161"/>
      <c r="F246" s="161"/>
      <c r="G246" s="161"/>
      <c r="H246" s="161"/>
      <c r="I246" s="161"/>
      <c r="J246" s="161"/>
    </row>
    <row r="247" spans="1:10" s="13" customFormat="1" ht="12.75">
      <c r="A247" s="158"/>
      <c r="B247" s="158"/>
      <c r="C247" s="159"/>
      <c r="D247" s="160"/>
      <c r="E247" s="161"/>
      <c r="F247" s="161"/>
      <c r="G247" s="161"/>
      <c r="H247" s="161"/>
      <c r="I247" s="161"/>
      <c r="J247" s="161"/>
    </row>
    <row r="248" spans="1:10" s="13" customFormat="1" ht="12.75">
      <c r="A248" s="158"/>
      <c r="B248" s="158"/>
      <c r="C248" s="159"/>
      <c r="D248" s="160"/>
      <c r="E248" s="161"/>
      <c r="F248" s="161"/>
      <c r="G248" s="161"/>
      <c r="H248" s="161"/>
      <c r="I248" s="161"/>
      <c r="J248" s="161"/>
    </row>
    <row r="249" spans="1:10" s="13" customFormat="1" ht="12.75">
      <c r="A249" s="158"/>
      <c r="B249" s="158"/>
      <c r="C249" s="159"/>
      <c r="D249" s="160"/>
      <c r="E249" s="161"/>
      <c r="F249" s="161"/>
      <c r="G249" s="161"/>
      <c r="H249" s="161"/>
      <c r="I249" s="161"/>
      <c r="J249" s="161"/>
    </row>
    <row r="250" spans="1:10" s="13" customFormat="1" ht="12.75">
      <c r="A250" s="158"/>
      <c r="B250" s="158"/>
      <c r="C250" s="159"/>
      <c r="D250" s="160"/>
      <c r="E250" s="161"/>
      <c r="F250" s="161"/>
      <c r="G250" s="161"/>
      <c r="H250" s="161"/>
      <c r="I250" s="161"/>
      <c r="J250" s="161"/>
    </row>
    <row r="251" spans="1:10" s="13" customFormat="1" ht="12.75">
      <c r="A251" s="158"/>
      <c r="B251" s="158"/>
      <c r="C251" s="159"/>
      <c r="D251" s="160"/>
      <c r="E251" s="161"/>
      <c r="F251" s="161"/>
      <c r="G251" s="161"/>
      <c r="H251" s="161"/>
      <c r="I251" s="161"/>
      <c r="J251" s="161"/>
    </row>
    <row r="252" spans="1:10" s="13" customFormat="1" ht="12.75">
      <c r="A252" s="158"/>
      <c r="B252" s="158"/>
      <c r="C252" s="159"/>
      <c r="D252" s="160"/>
      <c r="E252" s="161"/>
      <c r="F252" s="161"/>
      <c r="G252" s="161"/>
      <c r="H252" s="161"/>
      <c r="I252" s="161"/>
      <c r="J252" s="161"/>
    </row>
    <row r="253" spans="1:10" s="13" customFormat="1" ht="12.75">
      <c r="A253" s="158"/>
      <c r="B253" s="158"/>
      <c r="C253" s="159"/>
      <c r="D253" s="160"/>
      <c r="E253" s="161"/>
      <c r="F253" s="161"/>
      <c r="G253" s="161"/>
      <c r="H253" s="161"/>
      <c r="I253" s="161"/>
      <c r="J253" s="161"/>
    </row>
    <row r="254" spans="1:10" s="13" customFormat="1" ht="12.75">
      <c r="A254" s="158"/>
      <c r="B254" s="158"/>
      <c r="C254" s="159"/>
      <c r="D254" s="160"/>
      <c r="E254" s="161"/>
      <c r="F254" s="161"/>
      <c r="G254" s="161"/>
      <c r="H254" s="161"/>
      <c r="I254" s="161"/>
      <c r="J254" s="161"/>
    </row>
    <row r="255" spans="1:10" s="13" customFormat="1" ht="12.75">
      <c r="A255" s="158"/>
      <c r="B255" s="158"/>
      <c r="C255" s="159"/>
      <c r="D255" s="160"/>
      <c r="E255" s="161"/>
      <c r="F255" s="161"/>
      <c r="G255" s="161"/>
      <c r="H255" s="161"/>
      <c r="I255" s="161"/>
      <c r="J255" s="161"/>
    </row>
    <row r="256" spans="1:10" s="13" customFormat="1" ht="12.75">
      <c r="A256" s="158"/>
      <c r="B256" s="158"/>
      <c r="C256" s="159"/>
      <c r="D256" s="160"/>
      <c r="E256" s="161"/>
      <c r="F256" s="161"/>
      <c r="G256" s="161"/>
      <c r="H256" s="161"/>
      <c r="I256" s="161"/>
      <c r="J256" s="161"/>
    </row>
    <row r="257" spans="1:10" s="13" customFormat="1" ht="12.75">
      <c r="A257" s="158"/>
      <c r="B257" s="158"/>
      <c r="C257" s="159"/>
      <c r="D257" s="160"/>
      <c r="E257" s="161"/>
      <c r="F257" s="161"/>
      <c r="G257" s="161"/>
      <c r="H257" s="161"/>
      <c r="I257" s="161"/>
      <c r="J257" s="161"/>
    </row>
    <row r="258" spans="1:10" s="13" customFormat="1" ht="12.75">
      <c r="A258" s="158"/>
      <c r="B258" s="158"/>
      <c r="C258" s="159"/>
      <c r="D258" s="160"/>
      <c r="E258" s="161"/>
      <c r="F258" s="161"/>
      <c r="G258" s="161"/>
      <c r="H258" s="161"/>
      <c r="I258" s="161"/>
      <c r="J258" s="161"/>
    </row>
    <row r="259" spans="1:10" s="13" customFormat="1" ht="12.75">
      <c r="A259" s="158"/>
      <c r="B259" s="158"/>
      <c r="C259" s="159"/>
      <c r="D259" s="160"/>
      <c r="E259" s="161"/>
      <c r="F259" s="161"/>
      <c r="G259" s="161"/>
      <c r="H259" s="161"/>
      <c r="I259" s="161"/>
      <c r="J259" s="161"/>
    </row>
    <row r="260" spans="1:10" s="13" customFormat="1" ht="12.75">
      <c r="A260" s="158"/>
      <c r="B260" s="158"/>
      <c r="C260" s="159"/>
      <c r="D260" s="160"/>
      <c r="E260" s="161"/>
      <c r="F260" s="161"/>
      <c r="G260" s="161"/>
      <c r="H260" s="161"/>
      <c r="I260" s="161"/>
      <c r="J260" s="161"/>
    </row>
    <row r="261" spans="1:10" s="13" customFormat="1" ht="12.75">
      <c r="A261" s="158"/>
      <c r="B261" s="158"/>
      <c r="C261" s="159"/>
      <c r="D261" s="160"/>
      <c r="E261" s="161"/>
      <c r="F261" s="161"/>
      <c r="G261" s="161"/>
      <c r="H261" s="161"/>
      <c r="I261" s="161"/>
      <c r="J261" s="161"/>
    </row>
    <row r="269" ht="13.5" customHeight="1"/>
    <row r="270" ht="12.75" customHeight="1"/>
    <row r="271" ht="11.25" customHeight="1"/>
    <row r="273" ht="12.75">
      <c r="F273" s="65"/>
    </row>
    <row r="278" ht="12.75" hidden="1">
      <c r="H278" s="65"/>
    </row>
    <row r="280" ht="12.75">
      <c r="E280" s="65"/>
    </row>
    <row r="281" spans="5:8" ht="12.75">
      <c r="E281" s="65"/>
      <c r="H281" s="65"/>
    </row>
    <row r="283" ht="12.75">
      <c r="F283" s="65"/>
    </row>
  </sheetData>
  <sheetProtection/>
  <mergeCells count="18">
    <mergeCell ref="A89:J89"/>
    <mergeCell ref="A221:J221"/>
    <mergeCell ref="A177:J177"/>
    <mergeCell ref="A133:J133"/>
    <mergeCell ref="H4:J4"/>
    <mergeCell ref="H5:J5"/>
    <mergeCell ref="H7:H8"/>
    <mergeCell ref="A45:J45"/>
    <mergeCell ref="H2:J2"/>
    <mergeCell ref="A6:J6"/>
    <mergeCell ref="B7:B8"/>
    <mergeCell ref="D7:D8"/>
    <mergeCell ref="E7:E8"/>
    <mergeCell ref="F7:G7"/>
    <mergeCell ref="I7:J7"/>
    <mergeCell ref="A7:A8"/>
    <mergeCell ref="H3:J3"/>
    <mergeCell ref="C7:C8"/>
  </mergeCells>
  <printOptions/>
  <pageMargins left="0.1968503937007874" right="0.1968503937007874" top="0.31496062992125984" bottom="0.35433070866141736" header="0.15748031496062992" footer="0.1574803149606299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jadlisowska</dc:creator>
  <cp:keywords/>
  <dc:description/>
  <cp:lastModifiedBy>msoltys</cp:lastModifiedBy>
  <cp:lastPrinted>2010-03-08T13:05:16Z</cp:lastPrinted>
  <dcterms:created xsi:type="dcterms:W3CDTF">2008-04-16T08:17:41Z</dcterms:created>
  <dcterms:modified xsi:type="dcterms:W3CDTF">2010-03-16T08:29:38Z</dcterms:modified>
  <cp:category/>
  <cp:version/>
  <cp:contentType/>
  <cp:contentStatus/>
</cp:coreProperties>
</file>