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695" tabRatio="603" activeTab="0"/>
  </bookViews>
  <sheets>
    <sheet name="plan na rok 2010" sheetId="1" r:id="rId1"/>
    <sheet name="Dochody (ostatnia strona)" sheetId="2" r:id="rId2"/>
  </sheets>
  <definedNames>
    <definedName name="_xlnm.Print_Area" localSheetId="1">'Dochody (ostatnia strona)'!$A$1:$H$44</definedName>
    <definedName name="_xlnm.Print_Area" localSheetId="0">'plan na rok 2010'!$A$1:$I$559</definedName>
  </definedNames>
  <calcPr fullCalcOnLoad="1"/>
</workbook>
</file>

<file path=xl/sharedStrings.xml><?xml version="1.0" encoding="utf-8"?>
<sst xmlns="http://schemas.openxmlformats.org/spreadsheetml/2006/main" count="680" uniqueCount="203">
  <si>
    <t>§</t>
  </si>
  <si>
    <t>Wyszczególnienie</t>
  </si>
  <si>
    <t xml:space="preserve">Urzędy wojewódzkie </t>
  </si>
  <si>
    <t>Obrona cywilna</t>
  </si>
  <si>
    <t>Pozostałe wydatki obronne</t>
  </si>
  <si>
    <t>DZIAŁALNOŚĆ USŁUGOWA</t>
  </si>
  <si>
    <t>Nadzór budowlany</t>
  </si>
  <si>
    <t>ADMINISTRACJA PUBLICZNA</t>
  </si>
  <si>
    <t>OBRONA NARODOWA</t>
  </si>
  <si>
    <t>OCHRONA ZDROWIA</t>
  </si>
  <si>
    <t>Pozostała działalność</t>
  </si>
  <si>
    <t>Ośrodki wsparcia</t>
  </si>
  <si>
    <t>POMOC SPOŁECZNA</t>
  </si>
  <si>
    <t>Dział</t>
  </si>
  <si>
    <t>z tego:</t>
  </si>
  <si>
    <t>1</t>
  </si>
  <si>
    <t>2</t>
  </si>
  <si>
    <t>3</t>
  </si>
  <si>
    <t>4</t>
  </si>
  <si>
    <t>gmina</t>
  </si>
  <si>
    <t>powiat</t>
  </si>
  <si>
    <t>7</t>
  </si>
  <si>
    <t>8</t>
  </si>
  <si>
    <t>5</t>
  </si>
  <si>
    <t>6</t>
  </si>
  <si>
    <t>9</t>
  </si>
  <si>
    <t>BEZPIECZEŃSTWO PUBLICZNE</t>
  </si>
  <si>
    <t xml:space="preserve">emerytalne i rentowe </t>
  </si>
  <si>
    <t>Rozdział</t>
  </si>
  <si>
    <t>GOSPODARKA MIESZKANIOWA</t>
  </si>
  <si>
    <t>Gospodarka gruntami  i nieruchomościami</t>
  </si>
  <si>
    <t>ustawami realizowane przez powiat</t>
  </si>
  <si>
    <t>Ośrodki dokumentacji geodezyjnej i kartograficznej</t>
  </si>
  <si>
    <t xml:space="preserve">Prace geodezyjne i kartograficzne (nieinwestycyjne) </t>
  </si>
  <si>
    <t>Opracowania geodezyjne i kartograficzne</t>
  </si>
  <si>
    <t xml:space="preserve"> I OCHRONA PRZECIWPOŻAROWA</t>
  </si>
  <si>
    <t>Komendy powiatowe Państwowej Straży Pożarnej</t>
  </si>
  <si>
    <t>Zasiłki i pomoc w naturze oraz składki na ubezpieczenia</t>
  </si>
  <si>
    <t>Usługi opiekuńcze i specjalistyczne usługi opiekuńcze</t>
  </si>
  <si>
    <t>Zespoły do spraw orzekania o niepełnosprawności</t>
  </si>
  <si>
    <t>- 2 -</t>
  </si>
  <si>
    <t>DOCHODY Z TYTUŁU PRZYZNANYCH Z BUDŻETU PAŃSTWA DOTACJI</t>
  </si>
  <si>
    <t>- 3 -</t>
  </si>
  <si>
    <t>GOSPODARKA  MIESZKANIOWA</t>
  </si>
  <si>
    <t>Gospodarka gruntami i nieruchomościami</t>
  </si>
  <si>
    <t>DZIAŁALNOŚĆ  USŁUGOWA</t>
  </si>
  <si>
    <t>Prace geodezyjne i kartograficzne (nieinwestycyjne)</t>
  </si>
  <si>
    <t>ADMINISTRACJA  PUBLICZNA</t>
  </si>
  <si>
    <t>Urzędy wojewódzkie</t>
  </si>
  <si>
    <t>OBRONA  NARODOWA</t>
  </si>
  <si>
    <t>OCHRONA  ZDROWIA</t>
  </si>
  <si>
    <t>POMOC  SPOŁECZNA</t>
  </si>
  <si>
    <t xml:space="preserve">i ochrony prawa </t>
  </si>
  <si>
    <t xml:space="preserve">Urzędy  naczelnych  organów  władzy  państwowej,  kontroli </t>
  </si>
  <si>
    <t>KULTURA  I  OCHRONA  DZIEDZICTWA  NARODOWEGO</t>
  </si>
  <si>
    <t xml:space="preserve">Składki na ubezpieczenie zdrowotne oraz  świadczenia dla osób </t>
  </si>
  <si>
    <t>nieobjętych obowiązkiem ubezpieczenia zdrowotnego</t>
  </si>
  <si>
    <t>010</t>
  </si>
  <si>
    <t>ROLNICTWO I ŁOWIECTWO</t>
  </si>
  <si>
    <t>01095</t>
  </si>
  <si>
    <t>- 4 -</t>
  </si>
  <si>
    <t>EDUKACYJNA OPIEKA WYCHOWAWCZA</t>
  </si>
  <si>
    <t>Pomoc materialna dla uczniów</t>
  </si>
  <si>
    <t>OŚWIATA I WYCHOWANIE</t>
  </si>
  <si>
    <t>Przedszkola</t>
  </si>
  <si>
    <t>Pozostała  działalność</t>
  </si>
  <si>
    <t>KULTURA I OCHRONA DZIEDZICTWA NARODOWEGO</t>
  </si>
  <si>
    <t>- 9 -</t>
  </si>
  <si>
    <t>- 10 -</t>
  </si>
  <si>
    <t>WYDATKI</t>
  </si>
  <si>
    <t>Biblioteki</t>
  </si>
  <si>
    <t>- 5 -</t>
  </si>
  <si>
    <t xml:space="preserve">                                                 Ogółem:</t>
  </si>
  <si>
    <t>- 6 -</t>
  </si>
  <si>
    <t>- 8 -</t>
  </si>
  <si>
    <t>- 11 -</t>
  </si>
  <si>
    <t>%       (6:5)</t>
  </si>
  <si>
    <t>Rady Miejskiej Legnicy</t>
  </si>
  <si>
    <t>z dnia ...</t>
  </si>
  <si>
    <t>do projektu uchwały Nr...</t>
  </si>
  <si>
    <t>PLAN DOCHODÓW I WYDATKÓW ZWIĄZANYCH Z REALIZACJĄ ZADAŃ Z ZAKRESU ADMINISTRACJI RZĄDOWEJ</t>
  </si>
  <si>
    <t>%         (6:5)</t>
  </si>
  <si>
    <t>- 12 -</t>
  </si>
  <si>
    <t>- 13 -</t>
  </si>
  <si>
    <t>Składki na ubezpieczenie zdrowotne opłacane za osoby pobierające</t>
  </si>
  <si>
    <t>niektóre świadczenia z pomocy społecznej, niektóre świadczenia rodzinne</t>
  </si>
  <si>
    <t xml:space="preserve"> oraz za osoby uczestniczące w zajęciach w centrum integracji społecznej</t>
  </si>
  <si>
    <t>i rentowe</t>
  </si>
  <si>
    <t>Zasiłki i pomoc w naturze oraz składki na ubezpieczenia emerytalne</t>
  </si>
  <si>
    <t xml:space="preserve">POZOSTAŁE ZADANIA W ZAKRESIE POLITYKI SPOŁECZNEJ </t>
  </si>
  <si>
    <t>POZOSTAŁE ZADANIA W ZAKRESIE POLITYKI SPOŁECZNEJ</t>
  </si>
  <si>
    <t xml:space="preserve">Dotacje celowe otrzymane z budżetu państwa na realizację zadań bieżących  </t>
  </si>
  <si>
    <t xml:space="preserve">(związkom gmin) ustawami </t>
  </si>
  <si>
    <t xml:space="preserve">z zakresu administracji rządowej oraz innych zadań zleconych gminie </t>
  </si>
  <si>
    <t>inwestycyjne z zakresu administracji rządowej oraz inne zadania zlecone</t>
  </si>
  <si>
    <t xml:space="preserve">Dotacje celowe otrzymane z budżetu państwa na inwestycje i zakupy </t>
  </si>
  <si>
    <t>NA ROK 2010</t>
  </si>
  <si>
    <t>Plan na                    rok 2010</t>
  </si>
  <si>
    <t>Plan na                             rok 2010</t>
  </si>
  <si>
    <t>Usuwanie skutków klęsk żywiołowych</t>
  </si>
  <si>
    <t>Pomoc dla repatriantów</t>
  </si>
  <si>
    <t>Wybory do Parlamentu Europejskiego</t>
  </si>
  <si>
    <t>1) dochody bieżące</t>
  </si>
  <si>
    <t xml:space="preserve">Dotacje celowe otrzymane z budżetu państwa na realizację zadań </t>
  </si>
  <si>
    <t xml:space="preserve">bieżących z zakresu administracji rządowej oraz innych zadań </t>
  </si>
  <si>
    <t>zleconych gminie (związkom gmin) ustawami</t>
  </si>
  <si>
    <t>2) dochody majątkowe</t>
  </si>
  <si>
    <t>Razem:</t>
  </si>
  <si>
    <t>Dotacje celowe otrzymane z budżetu państwa na realizację zadań</t>
  </si>
  <si>
    <t>Kwalifikacja wojskowa</t>
  </si>
  <si>
    <t>1) wydatki bieżące</t>
  </si>
  <si>
    <t xml:space="preserve">     z tego:</t>
  </si>
  <si>
    <t xml:space="preserve">           w tym:</t>
  </si>
  <si>
    <t xml:space="preserve">     - wydatki związane z realizacją ich statutowych zadań</t>
  </si>
  <si>
    <t xml:space="preserve">           - remonty</t>
  </si>
  <si>
    <t xml:space="preserve">        - wynagrodzenia i składki od nich naliczane</t>
  </si>
  <si>
    <t xml:space="preserve">        - wydatki związane z realizacją ich statutowych zadań</t>
  </si>
  <si>
    <t>2) wydatki majątkowe</t>
  </si>
  <si>
    <t xml:space="preserve">    z tego:</t>
  </si>
  <si>
    <t xml:space="preserve">    a) inwestycje i zakupy inwestycyjne</t>
  </si>
  <si>
    <t xml:space="preserve">             - remonty</t>
  </si>
  <si>
    <t xml:space="preserve">            w tym:</t>
  </si>
  <si>
    <t>Ogółem:</t>
  </si>
  <si>
    <t xml:space="preserve"> ORAZ INNYCH ZADAŃ ZLECONYCH USTAWAMI MIASTU LEGNICA </t>
  </si>
  <si>
    <t xml:space="preserve">URZĘDY NACZELNYCH ORGANÓW WŁADZY PAŃSTWOWEJ, </t>
  </si>
  <si>
    <t>KONTROLI I OCHRONY PRAWA ORAZ SĄDOWNICTWA</t>
  </si>
  <si>
    <t xml:space="preserve">URZĘDY  NACZELNYCH  ORGANÓW  WŁADZY PAŃSTWOWEJ, </t>
  </si>
  <si>
    <t xml:space="preserve"> KONTROLI  I  OCHRONY PRAWA  ORAZ  SĄDOWNICTWA  </t>
  </si>
  <si>
    <t>oraz za osoby uczestniczące w zajęciach w centrum integracji społecznej</t>
  </si>
  <si>
    <t xml:space="preserve">Składki na ubezpieczenie zdrowotne oraz świadczenia dla osób </t>
  </si>
  <si>
    <t xml:space="preserve"> Przewidywane wykonanie roku 2009</t>
  </si>
  <si>
    <t>- 7 -</t>
  </si>
  <si>
    <t>Ośrodki pomocy społecznej</t>
  </si>
  <si>
    <t xml:space="preserve">Urzędy naczelnych organów władzy państwowej, kontroli i ochrony </t>
  </si>
  <si>
    <t>prawa</t>
  </si>
  <si>
    <t>DOCHODY - WYDATKUI</t>
  </si>
  <si>
    <t xml:space="preserve">Świadczenia rodzinne,  świadczenie z funduszu alimentacyjnego oraz </t>
  </si>
  <si>
    <t>składki na ubezpieczenia emerytalne i rentowe z ubezpieczenia społecznego</t>
  </si>
  <si>
    <t xml:space="preserve">    a) wydatki jednostek budżetowych</t>
  </si>
  <si>
    <t xml:space="preserve">         z tego: </t>
  </si>
  <si>
    <t xml:space="preserve">          w tym:</t>
  </si>
  <si>
    <t xml:space="preserve">         - remonty</t>
  </si>
  <si>
    <t xml:space="preserve">     a) wydatki jednostek budżetowych</t>
  </si>
  <si>
    <t xml:space="preserve">      z tego: </t>
  </si>
  <si>
    <t xml:space="preserve">       - wynagrodzenia i składki od nich naliczane</t>
  </si>
  <si>
    <t xml:space="preserve">    b) świadczenia na rzecz osób fizycznych</t>
  </si>
  <si>
    <t xml:space="preserve">        z tego: </t>
  </si>
  <si>
    <t xml:space="preserve">    b) dotacje na zadania bieżące</t>
  </si>
  <si>
    <t xml:space="preserve">         z tego:</t>
  </si>
  <si>
    <t xml:space="preserve">    a) dotacje na zadania bieżące</t>
  </si>
  <si>
    <t xml:space="preserve">         - wynagrodzenia i składki od nich naliczane</t>
  </si>
  <si>
    <t xml:space="preserve">         - wydatki związane z realizacją ich statutowych zadań</t>
  </si>
  <si>
    <t xml:space="preserve">    a) świadczenia na rzecz osób fizycznych</t>
  </si>
  <si>
    <t>Dotacje celowe otrzymane z budżetu państwa na zadania bieżące z zakresu</t>
  </si>
  <si>
    <t xml:space="preserve">administracji rządowej oraz inne zadania zlecone ustawami realizowane </t>
  </si>
  <si>
    <t>przez powiat</t>
  </si>
  <si>
    <t>Tabela nr 6</t>
  </si>
  <si>
    <t xml:space="preserve">          z tego: </t>
  </si>
  <si>
    <t xml:space="preserve">          - wydatki związane z realizacją ich statutowych zadań</t>
  </si>
  <si>
    <t xml:space="preserve">            - remonty</t>
  </si>
  <si>
    <t xml:space="preserve">        - dotacja przedmiotowa dla zakładu  budżetowego</t>
  </si>
  <si>
    <t>- 14 -</t>
  </si>
  <si>
    <t xml:space="preserve">       - dotacje celowe dla jednostek spoza sektora finansów publicznych</t>
  </si>
  <si>
    <t xml:space="preserve">        - dotacje celowe dla jednostek spoza sektora finansów publicznych</t>
  </si>
  <si>
    <t xml:space="preserve">           z tego:</t>
  </si>
  <si>
    <t xml:space="preserve">        - dotacja podmiotowa dla instytucji kultury</t>
  </si>
  <si>
    <t>Tadeusz Krzakowski</t>
  </si>
  <si>
    <t>Grażyna Nikodem</t>
  </si>
  <si>
    <t>PREZYDENT MIASTA</t>
  </si>
  <si>
    <t>SKARBNIK MIASTA</t>
  </si>
  <si>
    <t>Wpływy z usług</t>
  </si>
  <si>
    <t>0830</t>
  </si>
  <si>
    <t>Wpływy z różnych dochodów</t>
  </si>
  <si>
    <t>0970</t>
  </si>
  <si>
    <t>społecznego</t>
  </si>
  <si>
    <t xml:space="preserve">składki na ubezpieczenia emerytalne i rentowe z ubezpieczenia </t>
  </si>
  <si>
    <t>Świadczenia rodzinne, świadczenia z funduszu alimentacyjnego oraz</t>
  </si>
  <si>
    <t>Wpływy z różnych opłat</t>
  </si>
  <si>
    <t>0690</t>
  </si>
  <si>
    <t>Odsetki od nieterminowych wpłat z tytułu podatków i opłat</t>
  </si>
  <si>
    <t>0910</t>
  </si>
  <si>
    <t>użytkowania wieczystego nieruchomości</t>
  </si>
  <si>
    <t xml:space="preserve">Wpłaty z tytułu odpłatnego nabycia prawa własności oraz prawa </t>
  </si>
  <si>
    <t>0770</t>
  </si>
  <si>
    <t xml:space="preserve"> </t>
  </si>
  <si>
    <t>przysługującego osobom fizycznym w prawo własności</t>
  </si>
  <si>
    <t xml:space="preserve">Wpływy z tytułu przekształcenia prawa użytkowania wieczystego </t>
  </si>
  <si>
    <t>0760</t>
  </si>
  <si>
    <t xml:space="preserve">charakterze  </t>
  </si>
  <si>
    <t xml:space="preserve">do sektora finansów publicznych oraz innych  umów o podobnym </t>
  </si>
  <si>
    <t>jednostek samorządu terytorialnego lub innych jednostek zaliczanych</t>
  </si>
  <si>
    <t>Dochody z najmu i dzierżawy składników majątkowych Skarbu Państwa,</t>
  </si>
  <si>
    <t>0750</t>
  </si>
  <si>
    <t>nieruchomości</t>
  </si>
  <si>
    <t xml:space="preserve">Wpływy z opłat za zarząd, użytkowanie i użytkowanie wieczyste </t>
  </si>
  <si>
    <t>0470</t>
  </si>
  <si>
    <t>podlegająca przekazaniu do budżetu innych jednostek samorządu terytorialnego</t>
  </si>
  <si>
    <t>podlegająca przekazaniu do budżetu miasta</t>
  </si>
  <si>
    <t>podlegająca przekazaniu do budżetu państwa</t>
  </si>
  <si>
    <t>z tego kwota:</t>
  </si>
  <si>
    <t>Plan na rok 2010</t>
  </si>
  <si>
    <t>DOCHODY ZWIĄZANE Z REALIZACJĄ ZADAŃ Z ZAKRESU ADMINISTRACJI RZĄDOWEJ ORAZ INNYCH ZADAŃ ZLECONYCH USTAWAMI</t>
  </si>
  <si>
    <t>- 15 -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</si>
</sst>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2"/>
      <name val="Times New Roman"/>
      <family val="1"/>
    </font>
    <font>
      <sz val="10"/>
      <color indexed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Arial CE"/>
      <family val="0"/>
    </font>
    <font>
      <sz val="10"/>
      <color indexed="9"/>
      <name val="Times New Roman CE"/>
      <family val="1"/>
    </font>
    <font>
      <b/>
      <sz val="10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b/>
      <sz val="10"/>
      <color theme="1"/>
      <name val="Times New Roman CE"/>
      <family val="1"/>
    </font>
    <font>
      <b/>
      <sz val="10"/>
      <color theme="0"/>
      <name val="Times New Roman CE"/>
      <family val="1"/>
    </font>
    <font>
      <sz val="10"/>
      <color theme="0"/>
      <name val="Arial CE"/>
      <family val="0"/>
    </font>
    <font>
      <sz val="10"/>
      <color theme="0"/>
      <name val="Times New Roman C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>
        <fgColor indexed="9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7" fillId="34" borderId="13" xfId="0" applyFont="1" applyFill="1" applyBorder="1" applyAlignment="1" quotePrefix="1">
      <alignment horizontal="center" vertical="center"/>
    </xf>
    <xf numFmtId="0" fontId="7" fillId="34" borderId="14" xfId="0" applyFont="1" applyFill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3" xfId="0" applyFont="1" applyFill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4" borderId="14" xfId="0" applyFont="1" applyFill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3" fontId="7" fillId="33" borderId="18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1" borderId="19" xfId="0" applyNumberFormat="1" applyFont="1" applyFill="1" applyBorder="1" applyAlignment="1" quotePrefix="1">
      <alignment horizontal="center" vertical="center" wrapText="1"/>
    </xf>
    <xf numFmtId="0" fontId="7" fillId="35" borderId="12" xfId="0" applyFont="1" applyFill="1" applyBorder="1" applyAlignment="1" quotePrefix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 quotePrefix="1">
      <alignment horizontal="right" vertical="center" wrapText="1"/>
    </xf>
    <xf numFmtId="3" fontId="7" fillId="1" borderId="20" xfId="0" applyNumberFormat="1" applyFont="1" applyFill="1" applyBorder="1" applyAlignment="1" quotePrefix="1">
      <alignment horizontal="center" vertical="center" wrapText="1"/>
    </xf>
    <xf numFmtId="0" fontId="7" fillId="35" borderId="13" xfId="0" applyFont="1" applyFill="1" applyBorder="1" applyAlignment="1" quotePrefix="1">
      <alignment horizontal="center" vertical="center"/>
    </xf>
    <xf numFmtId="0" fontId="7" fillId="35" borderId="13" xfId="0" applyFont="1" applyFill="1" applyBorder="1" applyAlignment="1">
      <alignment horizontal="left" vertical="center"/>
    </xf>
    <xf numFmtId="4" fontId="7" fillId="35" borderId="13" xfId="0" applyNumberFormat="1" applyFont="1" applyFill="1" applyBorder="1" applyAlignment="1" quotePrefix="1">
      <alignment horizontal="right" vertical="center" wrapText="1"/>
    </xf>
    <xf numFmtId="0" fontId="6" fillId="35" borderId="13" xfId="0" applyFont="1" applyFill="1" applyBorder="1" applyAlignment="1" quotePrefix="1">
      <alignment horizontal="center" vertical="center"/>
    </xf>
    <xf numFmtId="0" fontId="6" fillId="36" borderId="13" xfId="0" applyFont="1" applyFill="1" applyBorder="1" applyAlignment="1">
      <alignment vertical="center"/>
    </xf>
    <xf numFmtId="4" fontId="6" fillId="35" borderId="13" xfId="0" applyNumberFormat="1" applyFont="1" applyFill="1" applyBorder="1" applyAlignment="1" quotePrefix="1">
      <alignment horizontal="right" vertical="center" wrapText="1"/>
    </xf>
    <xf numFmtId="0" fontId="7" fillId="35" borderId="14" xfId="0" applyFont="1" applyFill="1" applyBorder="1" applyAlignment="1" quotePrefix="1">
      <alignment horizontal="center" vertical="center"/>
    </xf>
    <xf numFmtId="0" fontId="6" fillId="36" borderId="14" xfId="0" applyFont="1" applyFill="1" applyBorder="1" applyAlignment="1">
      <alignment vertical="center"/>
    </xf>
    <xf numFmtId="4" fontId="7" fillId="35" borderId="14" xfId="0" applyNumberFormat="1" applyFont="1" applyFill="1" applyBorder="1" applyAlignment="1" quotePrefix="1">
      <alignment horizontal="right" vertical="center" wrapText="1"/>
    </xf>
    <xf numFmtId="4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34" borderId="13" xfId="0" applyFont="1" applyFill="1" applyBorder="1" applyAlignment="1" quotePrefix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4" fontId="7" fillId="35" borderId="0" xfId="0" applyNumberFormat="1" applyFont="1" applyFill="1" applyBorder="1" applyAlignment="1">
      <alignment horizontal="right" vertical="center"/>
    </xf>
    <xf numFmtId="3" fontId="6" fillId="38" borderId="0" xfId="0" applyNumberFormat="1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 quotePrefix="1">
      <alignment horizontal="right" vertical="center" wrapText="1"/>
    </xf>
    <xf numFmtId="0" fontId="7" fillId="34" borderId="13" xfId="0" applyFont="1" applyFill="1" applyBorder="1" applyAlignment="1">
      <alignment horizontal="left" vertical="center"/>
    </xf>
    <xf numFmtId="4" fontId="7" fillId="34" borderId="13" xfId="0" applyNumberFormat="1" applyFont="1" applyFill="1" applyBorder="1" applyAlignment="1" quotePrefix="1">
      <alignment horizontal="right" vertical="center" wrapText="1"/>
    </xf>
    <xf numFmtId="4" fontId="6" fillId="34" borderId="13" xfId="0" applyNumberFormat="1" applyFont="1" applyFill="1" applyBorder="1" applyAlignment="1" quotePrefix="1">
      <alignment horizontal="right" vertical="center" wrapText="1"/>
    </xf>
    <xf numFmtId="4" fontId="6" fillId="34" borderId="14" xfId="0" applyNumberFormat="1" applyFont="1" applyFill="1" applyBorder="1" applyAlignment="1" quotePrefix="1">
      <alignment horizontal="right" vertical="center" wrapText="1"/>
    </xf>
    <xf numFmtId="0" fontId="7" fillId="0" borderId="16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33" borderId="27" xfId="0" applyFont="1" applyFill="1" applyBorder="1" applyAlignment="1" quotePrefix="1">
      <alignment horizontal="center" vertical="center"/>
    </xf>
    <xf numFmtId="4" fontId="7" fillId="33" borderId="27" xfId="0" applyNumberFormat="1" applyFont="1" applyFill="1" applyBorder="1" applyAlignment="1" quotePrefix="1">
      <alignment horizontal="center" vertical="center" wrapText="1"/>
    </xf>
    <xf numFmtId="0" fontId="6" fillId="38" borderId="13" xfId="0" applyFont="1" applyFill="1" applyBorder="1" applyAlignment="1">
      <alignment vertical="center"/>
    </xf>
    <xf numFmtId="4" fontId="7" fillId="33" borderId="19" xfId="0" applyNumberFormat="1" applyFont="1" applyFill="1" applyBorder="1" applyAlignment="1">
      <alignment horizontal="left" vertical="center"/>
    </xf>
    <xf numFmtId="4" fontId="7" fillId="33" borderId="28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 quotePrefix="1">
      <alignment horizontal="right" vertical="center" wrapText="1"/>
    </xf>
    <xf numFmtId="4" fontId="6" fillId="0" borderId="15" xfId="0" applyNumberFormat="1" applyFont="1" applyBorder="1" applyAlignment="1">
      <alignment horizontal="right" vertical="center"/>
    </xf>
    <xf numFmtId="4" fontId="6" fillId="35" borderId="14" xfId="0" applyNumberFormat="1" applyFont="1" applyFill="1" applyBorder="1" applyAlignment="1" quotePrefix="1">
      <alignment horizontal="right" vertical="center" wrapText="1"/>
    </xf>
    <xf numFmtId="4" fontId="6" fillId="35" borderId="16" xfId="0" applyNumberFormat="1" applyFont="1" applyFill="1" applyBorder="1" applyAlignment="1" quotePrefix="1">
      <alignment horizontal="right" vertical="center" wrapText="1"/>
    </xf>
    <xf numFmtId="4" fontId="7" fillId="35" borderId="13" xfId="0" applyNumberFormat="1" applyFont="1" applyFill="1" applyBorder="1" applyAlignment="1" quotePrefix="1">
      <alignment horizontal="right" vertical="center" wrapText="1"/>
    </xf>
    <xf numFmtId="4" fontId="7" fillId="35" borderId="12" xfId="0" applyNumberFormat="1" applyFont="1" applyFill="1" applyBorder="1" applyAlignment="1" quotePrefix="1">
      <alignment horizontal="right" vertical="center" wrapText="1"/>
    </xf>
    <xf numFmtId="4" fontId="7" fillId="39" borderId="27" xfId="0" applyNumberFormat="1" applyFont="1" applyFill="1" applyBorder="1" applyAlignment="1" quotePrefix="1">
      <alignment horizontal="right" vertical="center" wrapText="1"/>
    </xf>
    <xf numFmtId="4" fontId="7" fillId="35" borderId="16" xfId="0" applyNumberFormat="1" applyFont="1" applyFill="1" applyBorder="1" applyAlignment="1" quotePrefix="1">
      <alignment horizontal="right" vertical="center" wrapText="1"/>
    </xf>
    <xf numFmtId="0" fontId="6" fillId="0" borderId="26" xfId="0" applyFont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6" borderId="26" xfId="0" applyFont="1" applyFill="1" applyBorder="1" applyAlignment="1">
      <alignment vertical="center"/>
    </xf>
    <xf numFmtId="4" fontId="6" fillId="0" borderId="26" xfId="0" applyNumberFormat="1" applyFont="1" applyBorder="1" applyAlignment="1">
      <alignment horizontal="right" vertical="center"/>
    </xf>
    <xf numFmtId="4" fontId="7" fillId="35" borderId="26" xfId="0" applyNumberFormat="1" applyFont="1" applyFill="1" applyBorder="1" applyAlignment="1" quotePrefix="1">
      <alignment horizontal="right" vertical="center" wrapText="1"/>
    </xf>
    <xf numFmtId="4" fontId="6" fillId="0" borderId="26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35" borderId="10" xfId="0" applyNumberFormat="1" applyFont="1" applyFill="1" applyBorder="1" applyAlignment="1" quotePrefix="1">
      <alignment horizontal="right" vertical="center" wrapText="1"/>
    </xf>
    <xf numFmtId="4" fontId="6" fillId="34" borderId="13" xfId="0" applyNumberFormat="1" applyFont="1" applyFill="1" applyBorder="1" applyAlignment="1" quotePrefix="1">
      <alignment horizontal="right" vertical="center" wrapText="1"/>
    </xf>
    <xf numFmtId="4" fontId="6" fillId="34" borderId="16" xfId="0" applyNumberFormat="1" applyFont="1" applyFill="1" applyBorder="1" applyAlignment="1" quotePrefix="1">
      <alignment horizontal="right" vertical="center" wrapText="1"/>
    </xf>
    <xf numFmtId="4" fontId="6" fillId="34" borderId="14" xfId="0" applyNumberFormat="1" applyFont="1" applyFill="1" applyBorder="1" applyAlignment="1" quotePrefix="1">
      <alignment horizontal="right" vertical="center" wrapText="1"/>
    </xf>
    <xf numFmtId="4" fontId="54" fillId="0" borderId="26" xfId="0" applyNumberFormat="1" applyFont="1" applyBorder="1" applyAlignment="1">
      <alignment horizontal="right" vertical="center"/>
    </xf>
    <xf numFmtId="4" fontId="6" fillId="34" borderId="26" xfId="0" applyNumberFormat="1" applyFont="1" applyFill="1" applyBorder="1" applyAlignment="1" quotePrefix="1">
      <alignment horizontal="right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34" borderId="16" xfId="0" applyNumberFormat="1" applyFont="1" applyFill="1" applyBorder="1" applyAlignment="1" quotePrefix="1">
      <alignment horizontal="right" vertical="center" wrapText="1"/>
    </xf>
    <xf numFmtId="4" fontId="6" fillId="34" borderId="26" xfId="0" applyNumberFormat="1" applyFont="1" applyFill="1" applyBorder="1" applyAlignment="1" quotePrefix="1">
      <alignment horizontal="right" vertical="center" wrapText="1"/>
    </xf>
    <xf numFmtId="0" fontId="6" fillId="38" borderId="14" xfId="0" applyFont="1" applyFill="1" applyBorder="1" applyAlignment="1">
      <alignment vertical="center"/>
    </xf>
    <xf numFmtId="4" fontId="7" fillId="34" borderId="12" xfId="0" applyNumberFormat="1" applyFont="1" applyFill="1" applyBorder="1" applyAlignment="1" quotePrefix="1">
      <alignment horizontal="right" vertical="center" wrapText="1"/>
    </xf>
    <xf numFmtId="4" fontId="7" fillId="34" borderId="13" xfId="0" applyNumberFormat="1" applyFont="1" applyFill="1" applyBorder="1" applyAlignment="1" quotePrefix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34" borderId="0" xfId="0" applyNumberFormat="1" applyFont="1" applyFill="1" applyBorder="1" applyAlignment="1" quotePrefix="1">
      <alignment horizontal="right" vertical="center" wrapText="1"/>
    </xf>
    <xf numFmtId="4" fontId="6" fillId="34" borderId="0" xfId="0" applyNumberFormat="1" applyFont="1" applyFill="1" applyBorder="1" applyAlignment="1" quotePrefix="1">
      <alignment horizontal="right" vertical="center" wrapText="1"/>
    </xf>
    <xf numFmtId="0" fontId="6" fillId="38" borderId="17" xfId="0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 quotePrefix="1">
      <alignment horizontal="center" vertical="center"/>
    </xf>
    <xf numFmtId="4" fontId="7" fillId="33" borderId="27" xfId="0" applyNumberFormat="1" applyFont="1" applyFill="1" applyBorder="1" applyAlignment="1" quotePrefix="1">
      <alignment horizontal="right" vertical="center" wrapText="1"/>
    </xf>
    <xf numFmtId="0" fontId="6" fillId="38" borderId="12" xfId="0" applyFont="1" applyFill="1" applyBorder="1" applyAlignment="1">
      <alignment vertical="center"/>
    </xf>
    <xf numFmtId="0" fontId="7" fillId="33" borderId="29" xfId="0" applyFont="1" applyFill="1" applyBorder="1" applyAlignment="1" quotePrefix="1">
      <alignment horizontal="center" vertical="center"/>
    </xf>
    <xf numFmtId="4" fontId="7" fillId="33" borderId="29" xfId="0" applyNumberFormat="1" applyFont="1" applyFill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8" borderId="0" xfId="0" applyNumberFormat="1" applyFont="1" applyFill="1" applyBorder="1" applyAlignment="1" quotePrefix="1">
      <alignment horizontal="right" vertical="center" wrapText="1"/>
    </xf>
    <xf numFmtId="4" fontId="6" fillId="38" borderId="13" xfId="0" applyNumberFormat="1" applyFont="1" applyFill="1" applyBorder="1" applyAlignment="1">
      <alignment vertical="center"/>
    </xf>
    <xf numFmtId="0" fontId="6" fillId="38" borderId="0" xfId="0" applyFont="1" applyFill="1" applyBorder="1" applyAlignment="1">
      <alignment vertical="center"/>
    </xf>
    <xf numFmtId="4" fontId="11" fillId="33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4" fontId="6" fillId="34" borderId="12" xfId="0" applyNumberFormat="1" applyFont="1" applyFill="1" applyBorder="1" applyAlignment="1" quotePrefix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0" fontId="7" fillId="40" borderId="13" xfId="0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7" fillId="40" borderId="14" xfId="0" applyFont="1" applyFill="1" applyBorder="1" applyAlignment="1" quotePrefix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7" fillId="34" borderId="1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8" borderId="16" xfId="0" applyFont="1" applyFill="1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7" fillId="41" borderId="13" xfId="0" applyFont="1" applyFill="1" applyBorder="1" applyAlignment="1" quotePrefix="1">
      <alignment horizontal="center"/>
    </xf>
    <xf numFmtId="0" fontId="7" fillId="34" borderId="13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 wrapText="1"/>
    </xf>
    <xf numFmtId="4" fontId="7" fillId="36" borderId="13" xfId="0" applyNumberFormat="1" applyFont="1" applyFill="1" applyBorder="1" applyAlignment="1" quotePrefix="1">
      <alignment horizontal="right" vertical="center" wrapText="1"/>
    </xf>
    <xf numFmtId="4" fontId="6" fillId="34" borderId="13" xfId="0" applyNumberFormat="1" applyFont="1" applyFill="1" applyBorder="1" applyAlignment="1">
      <alignment vertical="center"/>
    </xf>
    <xf numFmtId="0" fontId="7" fillId="41" borderId="14" xfId="0" applyFont="1" applyFill="1" applyBorder="1" applyAlignment="1" quotePrefix="1">
      <alignment horizontal="center"/>
    </xf>
    <xf numFmtId="0" fontId="6" fillId="34" borderId="14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vertical="top" wrapText="1"/>
    </xf>
    <xf numFmtId="4" fontId="7" fillId="36" borderId="14" xfId="0" applyNumberFormat="1" applyFont="1" applyFill="1" applyBorder="1" applyAlignment="1" quotePrefix="1">
      <alignment horizontal="right" vertical="center" wrapText="1"/>
    </xf>
    <xf numFmtId="4" fontId="6" fillId="34" borderId="14" xfId="0" applyNumberFormat="1" applyFont="1" applyFill="1" applyBorder="1" applyAlignment="1">
      <alignment vertical="center"/>
    </xf>
    <xf numFmtId="4" fontId="7" fillId="34" borderId="13" xfId="0" applyNumberFormat="1" applyFont="1" applyFill="1" applyBorder="1" applyAlignment="1" quotePrefix="1">
      <alignment horizontal="center" vertical="center" wrapText="1"/>
    </xf>
    <xf numFmtId="0" fontId="6" fillId="40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left" vertical="top"/>
    </xf>
    <xf numFmtId="0" fontId="6" fillId="40" borderId="14" xfId="0" applyFont="1" applyFill="1" applyBorder="1" applyAlignment="1" quotePrefix="1">
      <alignment horizontal="center"/>
    </xf>
    <xf numFmtId="0" fontId="6" fillId="0" borderId="14" xfId="0" applyFont="1" applyBorder="1" applyAlignment="1">
      <alignment horizontal="center" vertical="top"/>
    </xf>
    <xf numFmtId="0" fontId="7" fillId="0" borderId="14" xfId="0" applyFont="1" applyFill="1" applyBorder="1" applyAlignment="1" quotePrefix="1">
      <alignment horizontal="center"/>
    </xf>
    <xf numFmtId="0" fontId="6" fillId="0" borderId="14" xfId="0" applyFont="1" applyBorder="1" applyAlignment="1">
      <alignment horizontal="left" vertical="top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7" fillId="0" borderId="26" xfId="0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 quotePrefix="1">
      <alignment/>
    </xf>
    <xf numFmtId="0" fontId="6" fillId="0" borderId="13" xfId="0" applyFont="1" applyBorder="1" applyAlignment="1" quotePrefix="1">
      <alignment/>
    </xf>
    <xf numFmtId="0" fontId="12" fillId="0" borderId="13" xfId="0" applyFont="1" applyBorder="1" applyAlignment="1">
      <alignment/>
    </xf>
    <xf numFmtId="0" fontId="7" fillId="34" borderId="16" xfId="0" applyFont="1" applyFill="1" applyBorder="1" applyAlignment="1" quotePrefix="1">
      <alignment horizontal="center" vertical="center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/>
    </xf>
    <xf numFmtId="0" fontId="12" fillId="0" borderId="13" xfId="0" applyFont="1" applyBorder="1" applyAlignment="1" quotePrefix="1">
      <alignment/>
    </xf>
    <xf numFmtId="4" fontId="7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vertical="center"/>
    </xf>
    <xf numFmtId="4" fontId="6" fillId="38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 quotePrefix="1">
      <alignment horizontal="right" vertical="center" wrapText="1"/>
    </xf>
    <xf numFmtId="0" fontId="12" fillId="0" borderId="14" xfId="0" applyFont="1" applyBorder="1" applyAlignment="1" quotePrefix="1">
      <alignment/>
    </xf>
    <xf numFmtId="0" fontId="7" fillId="33" borderId="10" xfId="0" applyFont="1" applyFill="1" applyBorder="1" applyAlignment="1" quotePrefix="1">
      <alignment horizontal="center" vertical="center"/>
    </xf>
    <xf numFmtId="4" fontId="7" fillId="33" borderId="10" xfId="0" applyNumberFormat="1" applyFont="1" applyFill="1" applyBorder="1" applyAlignment="1" quotePrefix="1">
      <alignment horizontal="center" vertical="center" wrapText="1"/>
    </xf>
    <xf numFmtId="0" fontId="12" fillId="0" borderId="12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4" fontId="11" fillId="33" borderId="3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quotePrefix="1">
      <alignment vertic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7" fillId="35" borderId="0" xfId="0" applyNumberFormat="1" applyFont="1" applyFill="1" applyBorder="1" applyAlignment="1" quotePrefix="1">
      <alignment horizontal="right" vertical="center" wrapText="1"/>
    </xf>
    <xf numFmtId="0" fontId="7" fillId="34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" fontId="11" fillId="0" borderId="13" xfId="0" applyNumberFormat="1" applyFont="1" applyBorder="1" applyAlignment="1">
      <alignment horizontal="right" vertical="center"/>
    </xf>
    <xf numFmtId="4" fontId="6" fillId="38" borderId="14" xfId="0" applyNumberFormat="1" applyFont="1" applyFill="1" applyBorder="1" applyAlignment="1">
      <alignment vertical="center"/>
    </xf>
    <xf numFmtId="4" fontId="6" fillId="38" borderId="14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7" fillId="38" borderId="13" xfId="0" applyNumberFormat="1" applyFont="1" applyFill="1" applyBorder="1" applyAlignment="1">
      <alignment vertical="center"/>
    </xf>
    <xf numFmtId="4" fontId="7" fillId="38" borderId="12" xfId="0" applyNumberFormat="1" applyFont="1" applyFill="1" applyBorder="1" applyAlignment="1">
      <alignment vertical="center"/>
    </xf>
    <xf numFmtId="4" fontId="6" fillId="38" borderId="13" xfId="0" applyNumberFormat="1" applyFont="1" applyFill="1" applyBorder="1" applyAlignment="1">
      <alignment vertical="center"/>
    </xf>
    <xf numFmtId="0" fontId="6" fillId="0" borderId="16" xfId="0" applyFont="1" applyBorder="1" applyAlignment="1" quotePrefix="1">
      <alignment horizontal="center" vertical="center"/>
    </xf>
    <xf numFmtId="4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 quotePrefix="1">
      <alignment/>
    </xf>
    <xf numFmtId="0" fontId="12" fillId="0" borderId="14" xfId="0" applyFont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4" fontId="6" fillId="38" borderId="12" xfId="0" applyNumberFormat="1" applyFont="1" applyFill="1" applyBorder="1" applyAlignment="1">
      <alignment vertical="center"/>
    </xf>
    <xf numFmtId="4" fontId="6" fillId="38" borderId="0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left" vertical="center"/>
    </xf>
    <xf numFmtId="0" fontId="7" fillId="40" borderId="16" xfId="0" applyFont="1" applyFill="1" applyBorder="1" applyAlignment="1" quotePrefix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 quotePrefix="1">
      <alignment/>
    </xf>
    <xf numFmtId="4" fontId="7" fillId="0" borderId="0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 quotePrefix="1">
      <alignment/>
    </xf>
    <xf numFmtId="0" fontId="56" fillId="0" borderId="0" xfId="0" applyFont="1" applyBorder="1" applyAlignment="1" quotePrefix="1">
      <alignment horizontal="center" vertical="center"/>
    </xf>
    <xf numFmtId="0" fontId="57" fillId="0" borderId="0" xfId="0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0" fontId="58" fillId="38" borderId="0" xfId="0" applyFont="1" applyFill="1" applyBorder="1" applyAlignment="1">
      <alignment vertical="center"/>
    </xf>
    <xf numFmtId="0" fontId="58" fillId="0" borderId="0" xfId="0" applyFont="1" applyBorder="1" applyAlignment="1">
      <alignment/>
    </xf>
    <xf numFmtId="0" fontId="6" fillId="36" borderId="17" xfId="0" applyFont="1" applyFill="1" applyBorder="1" applyAlignment="1">
      <alignment vertical="center"/>
    </xf>
    <xf numFmtId="4" fontId="6" fillId="35" borderId="17" xfId="0" applyNumberFormat="1" applyFont="1" applyFill="1" applyBorder="1" applyAlignment="1" quotePrefix="1">
      <alignment horizontal="right" vertical="center" wrapText="1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33" borderId="27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vertical="center"/>
    </xf>
    <xf numFmtId="0" fontId="6" fillId="0" borderId="14" xfId="0" applyFont="1" applyBorder="1" applyAlignment="1" quotePrefix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4" fontId="7" fillId="0" borderId="12" xfId="0" applyNumberFormat="1" applyFont="1" applyFill="1" applyBorder="1" applyAlignment="1">
      <alignment vertical="center"/>
    </xf>
    <xf numFmtId="4" fontId="15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36" fillId="0" borderId="13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36" fillId="0" borderId="12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4" fontId="36" fillId="0" borderId="13" xfId="0" applyNumberFormat="1" applyFont="1" applyBorder="1" applyAlignment="1">
      <alignment horizontal="right" vertical="center"/>
    </xf>
    <xf numFmtId="4" fontId="36" fillId="0" borderId="12" xfId="0" applyNumberFormat="1" applyFont="1" applyBorder="1" applyAlignment="1">
      <alignment horizontal="right" vertical="center"/>
    </xf>
    <xf numFmtId="0" fontId="7" fillId="33" borderId="10" xfId="0" applyFont="1" applyFill="1" applyBorder="1" applyAlignment="1" quotePrefix="1">
      <alignment horizont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8"/>
  <sheetViews>
    <sheetView tabSelected="1" zoomScalePageLayoutView="0" workbookViewId="0" topLeftCell="A485">
      <selection activeCell="C562" sqref="C562"/>
    </sheetView>
  </sheetViews>
  <sheetFormatPr defaultColWidth="6.375" defaultRowHeight="13.5" customHeight="1"/>
  <cols>
    <col min="1" max="1" width="7.00390625" style="26" customWidth="1"/>
    <col min="2" max="2" width="7.625" style="26" customWidth="1"/>
    <col min="3" max="3" width="7.00390625" style="26" customWidth="1"/>
    <col min="4" max="4" width="59.625" style="26" customWidth="1"/>
    <col min="5" max="6" width="14.75390625" style="27" customWidth="1"/>
    <col min="7" max="7" width="7.00390625" style="27" customWidth="1"/>
    <col min="8" max="9" width="14.75390625" style="27" customWidth="1"/>
    <col min="10" max="10" width="0.12890625" style="26" hidden="1" customWidth="1"/>
    <col min="11" max="11" width="7.00390625" style="29" customWidth="1"/>
    <col min="12" max="12" width="6.375" style="29" customWidth="1"/>
    <col min="13" max="13" width="6.625" style="29" customWidth="1"/>
    <col min="14" max="14" width="6.375" style="26" customWidth="1"/>
    <col min="15" max="15" width="10.875" style="26" customWidth="1"/>
    <col min="16" max="16384" width="6.375" style="26" customWidth="1"/>
  </cols>
  <sheetData>
    <row r="1" spans="4:9" ht="13.5" customHeight="1">
      <c r="D1" s="180"/>
      <c r="E1" s="30"/>
      <c r="F1" s="30"/>
      <c r="G1" s="30"/>
      <c r="H1" s="28" t="s">
        <v>156</v>
      </c>
      <c r="I1" s="28"/>
    </row>
    <row r="2" spans="4:9" ht="13.5" customHeight="1">
      <c r="D2" s="180"/>
      <c r="E2" s="30"/>
      <c r="F2" s="30"/>
      <c r="G2" s="30"/>
      <c r="H2" s="28" t="s">
        <v>79</v>
      </c>
      <c r="I2" s="28"/>
    </row>
    <row r="3" spans="4:9" ht="13.5" customHeight="1">
      <c r="D3" s="180"/>
      <c r="E3" s="30"/>
      <c r="F3" s="30"/>
      <c r="G3" s="30"/>
      <c r="H3" s="28" t="s">
        <v>77</v>
      </c>
      <c r="I3" s="28"/>
    </row>
    <row r="4" spans="4:9" ht="13.5" customHeight="1">
      <c r="D4" s="180"/>
      <c r="E4" s="30"/>
      <c r="F4" s="30"/>
      <c r="G4" s="30"/>
      <c r="H4" s="28" t="s">
        <v>78</v>
      </c>
      <c r="I4" s="28"/>
    </row>
    <row r="5" spans="4:9" ht="13.5" customHeight="1">
      <c r="D5" s="180"/>
      <c r="E5" s="30"/>
      <c r="F5" s="30"/>
      <c r="G5" s="30"/>
      <c r="H5" s="28"/>
      <c r="I5" s="28"/>
    </row>
    <row r="6" spans="1:15" ht="13.5" customHeight="1">
      <c r="A6" s="309" t="s">
        <v>80</v>
      </c>
      <c r="B6" s="310"/>
      <c r="C6" s="310"/>
      <c r="D6" s="310"/>
      <c r="E6" s="310"/>
      <c r="F6" s="310"/>
      <c r="G6" s="310"/>
      <c r="H6" s="310"/>
      <c r="I6" s="310"/>
      <c r="J6" s="31"/>
      <c r="O6" s="32"/>
    </row>
    <row r="7" spans="1:15" ht="13.5" customHeight="1">
      <c r="A7" s="309" t="s">
        <v>123</v>
      </c>
      <c r="B7" s="310"/>
      <c r="C7" s="310"/>
      <c r="D7" s="310"/>
      <c r="E7" s="310"/>
      <c r="F7" s="310"/>
      <c r="G7" s="310"/>
      <c r="H7" s="310"/>
      <c r="I7" s="310"/>
      <c r="J7" s="31"/>
      <c r="O7" s="32"/>
    </row>
    <row r="8" spans="1:15" ht="13.5" customHeight="1">
      <c r="A8" s="309" t="s">
        <v>96</v>
      </c>
      <c r="B8" s="312"/>
      <c r="C8" s="312"/>
      <c r="D8" s="312"/>
      <c r="E8" s="312"/>
      <c r="F8" s="312"/>
      <c r="G8" s="312"/>
      <c r="H8" s="312"/>
      <c r="I8" s="312"/>
      <c r="J8" s="31"/>
      <c r="O8" s="32"/>
    </row>
    <row r="9" spans="1:15" ht="13.5" customHeight="1">
      <c r="A9" s="31"/>
      <c r="B9" s="31"/>
      <c r="C9" s="31"/>
      <c r="D9" s="31"/>
      <c r="E9" s="257"/>
      <c r="F9" s="30"/>
      <c r="G9" s="30"/>
      <c r="H9" s="30"/>
      <c r="I9" s="30"/>
      <c r="J9" s="31"/>
      <c r="O9" s="32"/>
    </row>
    <row r="10" spans="1:15" ht="13.5" customHeight="1" thickBot="1">
      <c r="A10" s="311" t="s">
        <v>41</v>
      </c>
      <c r="B10" s="311"/>
      <c r="C10" s="311"/>
      <c r="D10" s="311"/>
      <c r="E10" s="30"/>
      <c r="F10" s="30"/>
      <c r="G10" s="30"/>
      <c r="H10" s="30"/>
      <c r="I10" s="30"/>
      <c r="J10" s="31"/>
      <c r="O10" s="32"/>
    </row>
    <row r="11" spans="1:13" s="32" customFormat="1" ht="13.5" customHeight="1" thickBot="1">
      <c r="A11" s="33"/>
      <c r="B11" s="1"/>
      <c r="C11" s="1"/>
      <c r="D11" s="1"/>
      <c r="E11" s="302" t="s">
        <v>130</v>
      </c>
      <c r="F11" s="302" t="s">
        <v>97</v>
      </c>
      <c r="G11" s="302" t="s">
        <v>76</v>
      </c>
      <c r="H11" s="253" t="s">
        <v>14</v>
      </c>
      <c r="I11" s="254"/>
      <c r="J11" s="34"/>
      <c r="K11" s="29"/>
      <c r="L11" s="29"/>
      <c r="M11" s="29"/>
    </row>
    <row r="12" spans="1:13" s="32" customFormat="1" ht="13.5" customHeight="1" thickBot="1">
      <c r="A12" s="2" t="s">
        <v>13</v>
      </c>
      <c r="B12" s="2" t="s">
        <v>28</v>
      </c>
      <c r="C12" s="2" t="s">
        <v>0</v>
      </c>
      <c r="D12" s="2" t="s">
        <v>1</v>
      </c>
      <c r="E12" s="303"/>
      <c r="F12" s="307"/>
      <c r="G12" s="307"/>
      <c r="H12" s="313" t="s">
        <v>19</v>
      </c>
      <c r="I12" s="313" t="s">
        <v>20</v>
      </c>
      <c r="J12" s="36"/>
      <c r="K12" s="29"/>
      <c r="L12" s="29"/>
      <c r="M12" s="29"/>
    </row>
    <row r="13" spans="1:13" s="32" customFormat="1" ht="13.5" customHeight="1" thickBot="1">
      <c r="A13" s="35"/>
      <c r="B13" s="2"/>
      <c r="C13" s="2"/>
      <c r="D13" s="2"/>
      <c r="E13" s="304"/>
      <c r="F13" s="308"/>
      <c r="G13" s="308"/>
      <c r="H13" s="314"/>
      <c r="I13" s="314"/>
      <c r="J13" s="36"/>
      <c r="K13" s="29"/>
      <c r="L13" s="29"/>
      <c r="M13" s="29"/>
    </row>
    <row r="14" spans="1:13" s="3" customFormat="1" ht="13.5" customHeight="1" thickBot="1">
      <c r="A14" s="117" t="s">
        <v>15</v>
      </c>
      <c r="B14" s="117" t="s">
        <v>16</v>
      </c>
      <c r="C14" s="117" t="s">
        <v>17</v>
      </c>
      <c r="D14" s="117" t="s">
        <v>18</v>
      </c>
      <c r="E14" s="118" t="s">
        <v>23</v>
      </c>
      <c r="F14" s="118" t="s">
        <v>24</v>
      </c>
      <c r="G14" s="118" t="s">
        <v>21</v>
      </c>
      <c r="H14" s="118" t="s">
        <v>22</v>
      </c>
      <c r="I14" s="118" t="s">
        <v>25</v>
      </c>
      <c r="J14" s="37"/>
      <c r="K14" s="29"/>
      <c r="L14" s="29"/>
      <c r="M14" s="29"/>
    </row>
    <row r="15" spans="1:13" s="3" customFormat="1" ht="13.5" customHeight="1" thickBot="1">
      <c r="A15" s="38" t="s">
        <v>57</v>
      </c>
      <c r="B15" s="38"/>
      <c r="C15" s="38"/>
      <c r="D15" s="39" t="s">
        <v>58</v>
      </c>
      <c r="E15" s="40">
        <f>SUM(E16)</f>
        <v>20748.86</v>
      </c>
      <c r="F15" s="40"/>
      <c r="G15" s="40"/>
      <c r="H15" s="40"/>
      <c r="I15" s="40"/>
      <c r="J15" s="41"/>
      <c r="K15" s="29"/>
      <c r="L15" s="29"/>
      <c r="M15" s="29"/>
    </row>
    <row r="16" spans="1:13" s="3" customFormat="1" ht="13.5" customHeight="1" thickBot="1">
      <c r="A16" s="42"/>
      <c r="B16" s="42" t="s">
        <v>59</v>
      </c>
      <c r="C16" s="42"/>
      <c r="D16" s="43" t="s">
        <v>65</v>
      </c>
      <c r="E16" s="44">
        <f>SUM(E19)</f>
        <v>20748.86</v>
      </c>
      <c r="F16" s="44"/>
      <c r="G16" s="44"/>
      <c r="H16" s="44"/>
      <c r="I16" s="44"/>
      <c r="J16" s="41"/>
      <c r="K16" s="29"/>
      <c r="L16" s="29"/>
      <c r="M16" s="29"/>
    </row>
    <row r="17" spans="1:13" s="3" customFormat="1" ht="13.5" customHeight="1" thickBot="1">
      <c r="A17" s="42"/>
      <c r="B17" s="42"/>
      <c r="C17" s="42"/>
      <c r="D17" s="190" t="s">
        <v>102</v>
      </c>
      <c r="E17" s="122">
        <f>SUM(E19)</f>
        <v>20748.86</v>
      </c>
      <c r="F17" s="44"/>
      <c r="G17" s="44"/>
      <c r="H17" s="44"/>
      <c r="I17" s="44"/>
      <c r="J17" s="41"/>
      <c r="K17" s="29"/>
      <c r="L17" s="29"/>
      <c r="M17" s="29"/>
    </row>
    <row r="18" spans="1:13" s="3" customFormat="1" ht="13.5" customHeight="1" thickBot="1">
      <c r="A18" s="42"/>
      <c r="B18" s="42"/>
      <c r="C18" s="42"/>
      <c r="D18" s="190" t="s">
        <v>14</v>
      </c>
      <c r="E18" s="44"/>
      <c r="F18" s="44"/>
      <c r="G18" s="44"/>
      <c r="H18" s="44"/>
      <c r="I18" s="44"/>
      <c r="J18" s="41"/>
      <c r="K18" s="29"/>
      <c r="L18" s="29"/>
      <c r="M18" s="29"/>
    </row>
    <row r="19" spans="1:13" s="3" customFormat="1" ht="13.5" customHeight="1" thickBot="1">
      <c r="A19" s="42"/>
      <c r="B19" s="42"/>
      <c r="C19" s="45">
        <v>2010</v>
      </c>
      <c r="D19" s="46" t="s">
        <v>91</v>
      </c>
      <c r="E19" s="47">
        <v>20748.86</v>
      </c>
      <c r="F19" s="47"/>
      <c r="G19" s="122"/>
      <c r="H19" s="47"/>
      <c r="I19" s="44"/>
      <c r="J19" s="41"/>
      <c r="K19" s="29"/>
      <c r="L19" s="29"/>
      <c r="M19" s="29"/>
    </row>
    <row r="20" spans="1:13" s="3" customFormat="1" ht="13.5" customHeight="1" thickBot="1">
      <c r="A20" s="42"/>
      <c r="B20" s="42"/>
      <c r="C20" s="42"/>
      <c r="D20" s="46" t="s">
        <v>93</v>
      </c>
      <c r="E20" s="44"/>
      <c r="F20" s="44"/>
      <c r="G20" s="44"/>
      <c r="H20" s="44"/>
      <c r="I20" s="44"/>
      <c r="J20" s="41"/>
      <c r="K20" s="29"/>
      <c r="L20" s="29"/>
      <c r="M20" s="29"/>
    </row>
    <row r="21" spans="1:13" s="3" customFormat="1" ht="13.5" customHeight="1" thickBot="1">
      <c r="A21" s="48"/>
      <c r="B21" s="48"/>
      <c r="C21" s="48"/>
      <c r="D21" s="49" t="s">
        <v>92</v>
      </c>
      <c r="E21" s="50"/>
      <c r="F21" s="50"/>
      <c r="G21" s="50"/>
      <c r="H21" s="50"/>
      <c r="I21" s="50"/>
      <c r="J21" s="41"/>
      <c r="K21" s="29"/>
      <c r="L21" s="29"/>
      <c r="M21" s="29"/>
    </row>
    <row r="22" spans="1:16" s="53" customFormat="1" ht="13.5" customHeight="1">
      <c r="A22" s="10">
        <v>700</v>
      </c>
      <c r="B22" s="10"/>
      <c r="C22" s="10"/>
      <c r="D22" s="10" t="s">
        <v>29</v>
      </c>
      <c r="E22" s="51">
        <f>SUM(E23,E29)</f>
        <v>210000</v>
      </c>
      <c r="F22" s="267">
        <f>SUM(H22:I22)</f>
        <v>100000</v>
      </c>
      <c r="G22" s="40">
        <f>F22/E22*100</f>
        <v>47.61904761904761</v>
      </c>
      <c r="H22" s="51"/>
      <c r="I22" s="51">
        <f>SUM(I23,I29)</f>
        <v>100000</v>
      </c>
      <c r="J22" s="52"/>
      <c r="K22" s="29"/>
      <c r="L22" s="29"/>
      <c r="M22" s="29"/>
      <c r="O22" s="54"/>
      <c r="P22" s="54"/>
    </row>
    <row r="23" spans="1:10" ht="13.5" customHeight="1">
      <c r="A23" s="9"/>
      <c r="B23" s="9">
        <v>70005</v>
      </c>
      <c r="C23" s="9"/>
      <c r="D23" s="25" t="s">
        <v>30</v>
      </c>
      <c r="E23" s="55">
        <f>SUM(E26)</f>
        <v>130000</v>
      </c>
      <c r="F23" s="184">
        <f>SUM(H23:I23)</f>
        <v>100000</v>
      </c>
      <c r="G23" s="44">
        <f>F23/E23*100</f>
        <v>76.92307692307693</v>
      </c>
      <c r="H23" s="55"/>
      <c r="I23" s="55">
        <f>SUM(I26)</f>
        <v>100000</v>
      </c>
      <c r="J23" s="57"/>
    </row>
    <row r="24" spans="1:10" ht="13.5" customHeight="1">
      <c r="A24" s="9"/>
      <c r="B24" s="9"/>
      <c r="C24" s="9"/>
      <c r="D24" s="190" t="s">
        <v>102</v>
      </c>
      <c r="E24" s="147">
        <f>SUM(E26)</f>
        <v>130000</v>
      </c>
      <c r="F24" s="147">
        <f>SUM(H24:I24)</f>
        <v>100000</v>
      </c>
      <c r="G24" s="122">
        <f>F24/E24*100</f>
        <v>76.92307692307693</v>
      </c>
      <c r="H24" s="147"/>
      <c r="I24" s="147">
        <f>SUM(I26)</f>
        <v>100000</v>
      </c>
      <c r="J24" s="61"/>
    </row>
    <row r="25" spans="1:10" ht="13.5" customHeight="1">
      <c r="A25" s="9"/>
      <c r="B25" s="9"/>
      <c r="C25" s="9"/>
      <c r="D25" s="190" t="s">
        <v>14</v>
      </c>
      <c r="E25" s="55"/>
      <c r="F25" s="147"/>
      <c r="G25" s="44"/>
      <c r="H25" s="56"/>
      <c r="I25" s="55"/>
      <c r="J25" s="61"/>
    </row>
    <row r="26" spans="1:10" ht="13.5" customHeight="1">
      <c r="A26" s="9"/>
      <c r="B26" s="16"/>
      <c r="C26" s="16">
        <v>2110</v>
      </c>
      <c r="D26" s="58" t="s">
        <v>153</v>
      </c>
      <c r="E26" s="59">
        <v>130000</v>
      </c>
      <c r="F26" s="147">
        <f>SUM(H26:I26)</f>
        <v>100000</v>
      </c>
      <c r="G26" s="122">
        <f>F26/E26*100</f>
        <v>76.92307692307693</v>
      </c>
      <c r="H26" s="60"/>
      <c r="I26" s="59">
        <v>100000</v>
      </c>
      <c r="J26" s="61"/>
    </row>
    <row r="27" spans="1:10" ht="13.5" customHeight="1">
      <c r="A27" s="7"/>
      <c r="B27" s="8"/>
      <c r="C27" s="8"/>
      <c r="D27" s="62" t="s">
        <v>154</v>
      </c>
      <c r="E27" s="59"/>
      <c r="F27" s="147"/>
      <c r="G27" s="44"/>
      <c r="H27" s="59"/>
      <c r="I27" s="59"/>
      <c r="J27" s="61"/>
    </row>
    <row r="28" spans="1:10" ht="13.5" customHeight="1">
      <c r="A28" s="7"/>
      <c r="B28" s="8"/>
      <c r="C28" s="8"/>
      <c r="D28" s="62" t="s">
        <v>155</v>
      </c>
      <c r="E28" s="59"/>
      <c r="F28" s="147"/>
      <c r="G28" s="44"/>
      <c r="H28" s="59"/>
      <c r="I28" s="59"/>
      <c r="J28" s="61"/>
    </row>
    <row r="29" spans="1:24" ht="13.5" customHeight="1">
      <c r="A29" s="9"/>
      <c r="B29" s="9">
        <v>70095</v>
      </c>
      <c r="C29" s="9"/>
      <c r="D29" s="63" t="s">
        <v>65</v>
      </c>
      <c r="E29" s="55">
        <f>SUM(E32)</f>
        <v>80000</v>
      </c>
      <c r="F29" s="147"/>
      <c r="G29" s="44"/>
      <c r="H29" s="55"/>
      <c r="I29" s="56"/>
      <c r="J29" s="64"/>
      <c r="K29" s="65"/>
      <c r="L29" s="65"/>
      <c r="M29" s="6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3.5" customHeight="1">
      <c r="A30" s="9"/>
      <c r="B30" s="9"/>
      <c r="C30" s="9"/>
      <c r="D30" s="190" t="s">
        <v>102</v>
      </c>
      <c r="E30" s="147">
        <f>SUM(E32)</f>
        <v>80000</v>
      </c>
      <c r="F30" s="147"/>
      <c r="G30" s="44"/>
      <c r="H30" s="56"/>
      <c r="I30" s="56"/>
      <c r="J30" s="64"/>
      <c r="K30" s="65"/>
      <c r="L30" s="65"/>
      <c r="M30" s="65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3.5" customHeight="1">
      <c r="A31" s="9"/>
      <c r="B31" s="9"/>
      <c r="C31" s="9"/>
      <c r="D31" s="190" t="s">
        <v>14</v>
      </c>
      <c r="E31" s="55"/>
      <c r="F31" s="147"/>
      <c r="G31" s="44"/>
      <c r="H31" s="56"/>
      <c r="I31" s="56"/>
      <c r="J31" s="64"/>
      <c r="K31" s="65"/>
      <c r="L31" s="65"/>
      <c r="M31" s="65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10" ht="13.5" customHeight="1">
      <c r="A32" s="9"/>
      <c r="B32" s="16"/>
      <c r="C32" s="16">
        <v>2010</v>
      </c>
      <c r="D32" s="46" t="s">
        <v>91</v>
      </c>
      <c r="E32" s="59">
        <v>80000</v>
      </c>
      <c r="F32" s="147"/>
      <c r="G32" s="122"/>
      <c r="H32" s="60"/>
      <c r="I32" s="60"/>
      <c r="J32" s="61"/>
    </row>
    <row r="33" spans="1:10" ht="13.5" customHeight="1">
      <c r="A33" s="9"/>
      <c r="B33" s="16"/>
      <c r="C33" s="16"/>
      <c r="D33" s="46" t="s">
        <v>93</v>
      </c>
      <c r="E33" s="59"/>
      <c r="F33" s="147"/>
      <c r="G33" s="44"/>
      <c r="H33" s="60"/>
      <c r="I33" s="60"/>
      <c r="J33" s="61"/>
    </row>
    <row r="34" spans="1:10" ht="13.5" customHeight="1" thickBot="1">
      <c r="A34" s="9"/>
      <c r="B34" s="16"/>
      <c r="C34" s="16"/>
      <c r="D34" s="49" t="s">
        <v>92</v>
      </c>
      <c r="E34" s="66"/>
      <c r="F34" s="156"/>
      <c r="G34" s="50"/>
      <c r="H34" s="60"/>
      <c r="I34" s="60"/>
      <c r="J34" s="61"/>
    </row>
    <row r="35" spans="1:16" s="32" customFormat="1" ht="13.5" customHeight="1">
      <c r="A35" s="10">
        <v>710</v>
      </c>
      <c r="B35" s="10"/>
      <c r="C35" s="10"/>
      <c r="D35" s="10" t="s">
        <v>5</v>
      </c>
      <c r="E35" s="51">
        <f>SUM(E36,E46,E52,E58)</f>
        <v>536944</v>
      </c>
      <c r="F35" s="267">
        <f>SUM(H35:I35)</f>
        <v>531860</v>
      </c>
      <c r="G35" s="40">
        <f>F35/E35*100</f>
        <v>99.05316010608183</v>
      </c>
      <c r="H35" s="51"/>
      <c r="I35" s="51">
        <f>SUM(I32:I34,I36,I46,I52,I58)</f>
        <v>531860</v>
      </c>
      <c r="J35" s="67"/>
      <c r="K35" s="29"/>
      <c r="L35" s="29"/>
      <c r="M35" s="29"/>
      <c r="O35" s="54"/>
      <c r="P35" s="54"/>
    </row>
    <row r="36" spans="1:10" ht="13.5" customHeight="1">
      <c r="A36" s="7"/>
      <c r="B36" s="7">
        <v>71012</v>
      </c>
      <c r="C36" s="7"/>
      <c r="D36" s="68" t="s">
        <v>32</v>
      </c>
      <c r="E36" s="55">
        <f>SUM(E39)</f>
        <v>50000</v>
      </c>
      <c r="F36" s="184">
        <f>SUM(H36:I36)</f>
        <v>55000</v>
      </c>
      <c r="G36" s="44">
        <f>F36/E36*100</f>
        <v>110.00000000000001</v>
      </c>
      <c r="H36" s="55"/>
      <c r="I36" s="55">
        <f>SUM(I39)</f>
        <v>55000</v>
      </c>
      <c r="J36" s="69"/>
    </row>
    <row r="37" spans="1:10" ht="13.5" customHeight="1">
      <c r="A37" s="7"/>
      <c r="B37" s="7"/>
      <c r="C37" s="7"/>
      <c r="D37" s="190" t="s">
        <v>102</v>
      </c>
      <c r="E37" s="147">
        <f>SUM(E39)</f>
        <v>50000</v>
      </c>
      <c r="F37" s="59">
        <f>SUM(H37:I37)</f>
        <v>55000</v>
      </c>
      <c r="G37" s="122">
        <f>F37/E37*100</f>
        <v>110.00000000000001</v>
      </c>
      <c r="H37" s="55"/>
      <c r="I37" s="147">
        <f>SUM(I39)</f>
        <v>55000</v>
      </c>
      <c r="J37" s="61"/>
    </row>
    <row r="38" spans="1:10" ht="13.5" customHeight="1">
      <c r="A38" s="7"/>
      <c r="B38" s="7"/>
      <c r="C38" s="7"/>
      <c r="D38" s="190" t="s">
        <v>14</v>
      </c>
      <c r="E38" s="55"/>
      <c r="F38" s="55"/>
      <c r="G38" s="44"/>
      <c r="H38" s="55"/>
      <c r="I38" s="55"/>
      <c r="J38" s="61"/>
    </row>
    <row r="39" spans="1:10" ht="13.5" customHeight="1">
      <c r="A39" s="7"/>
      <c r="B39" s="8"/>
      <c r="C39" s="8">
        <v>2110</v>
      </c>
      <c r="D39" s="62" t="s">
        <v>153</v>
      </c>
      <c r="E39" s="59">
        <v>50000</v>
      </c>
      <c r="F39" s="59">
        <f>SUM(H39:I39)</f>
        <v>55000</v>
      </c>
      <c r="G39" s="122">
        <f>F39/E39*100</f>
        <v>110.00000000000001</v>
      </c>
      <c r="H39" s="59"/>
      <c r="I39" s="59">
        <v>55000</v>
      </c>
      <c r="J39" s="61"/>
    </row>
    <row r="40" spans="1:10" ht="13.5" customHeight="1">
      <c r="A40" s="7"/>
      <c r="B40" s="8"/>
      <c r="C40" s="8"/>
      <c r="D40" s="62" t="s">
        <v>154</v>
      </c>
      <c r="E40" s="59"/>
      <c r="F40" s="59"/>
      <c r="G40" s="44"/>
      <c r="H40" s="59"/>
      <c r="I40" s="59"/>
      <c r="J40" s="61"/>
    </row>
    <row r="41" spans="1:10" ht="13.5" customHeight="1" thickBot="1">
      <c r="A41" s="22"/>
      <c r="B41" s="14"/>
      <c r="C41" s="14"/>
      <c r="D41" s="70" t="s">
        <v>155</v>
      </c>
      <c r="E41" s="66"/>
      <c r="F41" s="66"/>
      <c r="G41" s="50"/>
      <c r="H41" s="66"/>
      <c r="I41" s="66"/>
      <c r="J41" s="61"/>
    </row>
    <row r="42" spans="1:10" ht="13.5" customHeight="1">
      <c r="A42" s="111"/>
      <c r="B42" s="111"/>
      <c r="C42" s="111"/>
      <c r="D42" s="258"/>
      <c r="E42" s="243"/>
      <c r="F42" s="243"/>
      <c r="G42" s="259"/>
      <c r="H42" s="243"/>
      <c r="I42" s="243"/>
      <c r="J42" s="61"/>
    </row>
    <row r="43" spans="1:10" ht="13.5" customHeight="1">
      <c r="A43" s="299" t="s">
        <v>40</v>
      </c>
      <c r="B43" s="300"/>
      <c r="C43" s="300"/>
      <c r="D43" s="300"/>
      <c r="E43" s="300"/>
      <c r="F43" s="300"/>
      <c r="G43" s="300"/>
      <c r="H43" s="300"/>
      <c r="I43" s="300"/>
      <c r="J43" s="61"/>
    </row>
    <row r="44" spans="1:10" ht="13.5" customHeight="1" thickBot="1">
      <c r="A44" s="130"/>
      <c r="B44" s="130"/>
      <c r="C44" s="130"/>
      <c r="D44" s="130"/>
      <c r="E44" s="130"/>
      <c r="F44" s="130"/>
      <c r="G44" s="130"/>
      <c r="H44" s="130"/>
      <c r="I44" s="130"/>
      <c r="J44" s="61"/>
    </row>
    <row r="45" spans="1:10" ht="13.5" customHeight="1" thickBot="1">
      <c r="A45" s="117" t="s">
        <v>15</v>
      </c>
      <c r="B45" s="117" t="s">
        <v>16</v>
      </c>
      <c r="C45" s="117" t="s">
        <v>17</v>
      </c>
      <c r="D45" s="117" t="s">
        <v>18</v>
      </c>
      <c r="E45" s="118" t="s">
        <v>23</v>
      </c>
      <c r="F45" s="118" t="s">
        <v>24</v>
      </c>
      <c r="G45" s="118" t="s">
        <v>21</v>
      </c>
      <c r="H45" s="118" t="s">
        <v>22</v>
      </c>
      <c r="I45" s="118" t="s">
        <v>25</v>
      </c>
      <c r="J45" s="61"/>
    </row>
    <row r="46" spans="1:10" ht="13.5" customHeight="1">
      <c r="A46" s="7"/>
      <c r="B46" s="7">
        <v>71013</v>
      </c>
      <c r="C46" s="7"/>
      <c r="D46" s="25" t="s">
        <v>33</v>
      </c>
      <c r="E46" s="55">
        <f>SUM(E49)</f>
        <v>20000</v>
      </c>
      <c r="F46" s="184">
        <f>SUM(H46:I46)</f>
        <v>20000</v>
      </c>
      <c r="G46" s="44">
        <f>F46/E46*100</f>
        <v>100</v>
      </c>
      <c r="H46" s="55"/>
      <c r="I46" s="55">
        <f>SUM(I49)</f>
        <v>20000</v>
      </c>
      <c r="J46" s="61"/>
    </row>
    <row r="47" spans="1:10" ht="13.5" customHeight="1">
      <c r="A47" s="7"/>
      <c r="B47" s="7"/>
      <c r="C47" s="7"/>
      <c r="D47" s="190" t="s">
        <v>102</v>
      </c>
      <c r="E47" s="147">
        <f>SUM(E49)</f>
        <v>20000</v>
      </c>
      <c r="F47" s="59">
        <f>SUM(H47:I47)</f>
        <v>20000</v>
      </c>
      <c r="G47" s="122">
        <f>F47/E47*100</f>
        <v>100</v>
      </c>
      <c r="H47" s="147"/>
      <c r="I47" s="147">
        <f>SUM(I49)</f>
        <v>20000</v>
      </c>
      <c r="J47" s="61"/>
    </row>
    <row r="48" spans="1:10" ht="13.5" customHeight="1">
      <c r="A48" s="7"/>
      <c r="B48" s="7"/>
      <c r="C48" s="7"/>
      <c r="D48" s="190" t="s">
        <v>14</v>
      </c>
      <c r="E48" s="55"/>
      <c r="F48" s="55"/>
      <c r="G48" s="44"/>
      <c r="H48" s="55"/>
      <c r="I48" s="55"/>
      <c r="J48" s="61"/>
    </row>
    <row r="49" spans="1:10" ht="13.5" customHeight="1">
      <c r="A49" s="7"/>
      <c r="B49" s="8"/>
      <c r="C49" s="16">
        <v>2110</v>
      </c>
      <c r="D49" s="58" t="s">
        <v>153</v>
      </c>
      <c r="E49" s="59">
        <v>20000</v>
      </c>
      <c r="F49" s="59">
        <f>SUM(H49:I49)</f>
        <v>20000</v>
      </c>
      <c r="G49" s="122">
        <f>F49/E49*100</f>
        <v>100</v>
      </c>
      <c r="H49" s="59"/>
      <c r="I49" s="59">
        <v>20000</v>
      </c>
      <c r="J49" s="61"/>
    </row>
    <row r="50" spans="1:10" ht="13.5" customHeight="1">
      <c r="A50" s="7"/>
      <c r="B50" s="8"/>
      <c r="C50" s="8"/>
      <c r="D50" s="62" t="s">
        <v>154</v>
      </c>
      <c r="E50" s="59"/>
      <c r="F50" s="59"/>
      <c r="G50" s="44"/>
      <c r="H50" s="59"/>
      <c r="I50" s="59"/>
      <c r="J50" s="61"/>
    </row>
    <row r="51" spans="1:10" ht="13.5" customHeight="1">
      <c r="A51" s="7"/>
      <c r="B51" s="8"/>
      <c r="C51" s="8"/>
      <c r="D51" s="62" t="s">
        <v>155</v>
      </c>
      <c r="E51" s="59"/>
      <c r="F51" s="59"/>
      <c r="G51" s="44"/>
      <c r="H51" s="59"/>
      <c r="I51" s="59"/>
      <c r="J51" s="61"/>
    </row>
    <row r="52" spans="1:10" ht="13.5" customHeight="1">
      <c r="A52" s="7"/>
      <c r="B52" s="7">
        <v>71014</v>
      </c>
      <c r="C52" s="7"/>
      <c r="D52" s="68" t="s">
        <v>34</v>
      </c>
      <c r="E52" s="55">
        <f>SUM(E55)</f>
        <v>3710</v>
      </c>
      <c r="F52" s="184">
        <f>SUM(H52:I52)</f>
        <v>5000</v>
      </c>
      <c r="G52" s="44">
        <f>F52/E52*100</f>
        <v>134.77088948787062</v>
      </c>
      <c r="H52" s="55"/>
      <c r="I52" s="55">
        <f>SUM(I55)</f>
        <v>5000</v>
      </c>
      <c r="J52" s="61"/>
    </row>
    <row r="53" spans="1:10" ht="13.5" customHeight="1">
      <c r="A53" s="7"/>
      <c r="B53" s="7"/>
      <c r="C53" s="7"/>
      <c r="D53" s="190" t="s">
        <v>102</v>
      </c>
      <c r="E53" s="147">
        <f>SUM(E55)</f>
        <v>3710</v>
      </c>
      <c r="F53" s="59">
        <f>SUM(H53:I53)</f>
        <v>5000</v>
      </c>
      <c r="G53" s="122">
        <f>F53/E53*100</f>
        <v>134.77088948787062</v>
      </c>
      <c r="H53" s="147"/>
      <c r="I53" s="147">
        <f>SUM(I55)</f>
        <v>5000</v>
      </c>
      <c r="J53" s="61"/>
    </row>
    <row r="54" spans="1:10" ht="13.5" customHeight="1">
      <c r="A54" s="7"/>
      <c r="B54" s="7"/>
      <c r="C54" s="7"/>
      <c r="D54" s="190" t="s">
        <v>14</v>
      </c>
      <c r="E54" s="55"/>
      <c r="F54" s="55"/>
      <c r="G54" s="44"/>
      <c r="H54" s="55"/>
      <c r="I54" s="55"/>
      <c r="J54" s="61"/>
    </row>
    <row r="55" spans="1:10" ht="13.5" customHeight="1">
      <c r="A55" s="7"/>
      <c r="B55" s="8"/>
      <c r="C55" s="16">
        <v>2110</v>
      </c>
      <c r="D55" s="58" t="s">
        <v>153</v>
      </c>
      <c r="E55" s="59">
        <v>3710</v>
      </c>
      <c r="F55" s="59">
        <f>SUM(H55:I55)</f>
        <v>5000</v>
      </c>
      <c r="G55" s="122">
        <f>F55/E55*100</f>
        <v>134.77088948787062</v>
      </c>
      <c r="H55" s="59"/>
      <c r="I55" s="59">
        <v>5000</v>
      </c>
      <c r="J55" s="57"/>
    </row>
    <row r="56" spans="1:10" ht="13.5" customHeight="1">
      <c r="A56" s="7"/>
      <c r="B56" s="8"/>
      <c r="C56" s="8"/>
      <c r="D56" s="62" t="s">
        <v>154</v>
      </c>
      <c r="E56" s="59"/>
      <c r="F56" s="59"/>
      <c r="G56" s="44"/>
      <c r="H56" s="59"/>
      <c r="I56" s="59"/>
      <c r="J56" s="57"/>
    </row>
    <row r="57" spans="1:10" ht="13.5" customHeight="1">
      <c r="A57" s="11"/>
      <c r="B57" s="13"/>
      <c r="C57" s="8"/>
      <c r="D57" s="62" t="s">
        <v>155</v>
      </c>
      <c r="E57" s="84"/>
      <c r="F57" s="84"/>
      <c r="G57" s="44"/>
      <c r="H57" s="84"/>
      <c r="I57" s="84"/>
      <c r="J57" s="57"/>
    </row>
    <row r="58" spans="1:10" ht="13.5" customHeight="1">
      <c r="A58" s="7"/>
      <c r="B58" s="7">
        <v>71015</v>
      </c>
      <c r="C58" s="7"/>
      <c r="D58" s="68" t="s">
        <v>6</v>
      </c>
      <c r="E58" s="55">
        <f>SUM(E61)</f>
        <v>463234</v>
      </c>
      <c r="F58" s="55">
        <f>SUM(H58:I58)</f>
        <v>451860</v>
      </c>
      <c r="G58" s="44">
        <f>F58/E58*100</f>
        <v>97.5446534580795</v>
      </c>
      <c r="H58" s="55"/>
      <c r="I58" s="55">
        <f>SUM(I61)</f>
        <v>451860</v>
      </c>
      <c r="J58" s="69"/>
    </row>
    <row r="59" spans="1:10" ht="13.5" customHeight="1">
      <c r="A59" s="11"/>
      <c r="B59" s="11"/>
      <c r="C59" s="11"/>
      <c r="D59" s="190" t="s">
        <v>102</v>
      </c>
      <c r="E59" s="148">
        <f>SUM(E61)</f>
        <v>463234</v>
      </c>
      <c r="F59" s="148">
        <f>SUM(H59:I59)</f>
        <v>451860</v>
      </c>
      <c r="G59" s="125">
        <f>F59/E59*100</f>
        <v>97.5446534580795</v>
      </c>
      <c r="H59" s="148"/>
      <c r="I59" s="148">
        <f>SUM(I61)</f>
        <v>451860</v>
      </c>
      <c r="J59" s="69"/>
    </row>
    <row r="60" spans="1:10" ht="13.5" customHeight="1">
      <c r="A60" s="11"/>
      <c r="B60" s="11"/>
      <c r="C60" s="7"/>
      <c r="D60" s="190" t="s">
        <v>14</v>
      </c>
      <c r="E60" s="83"/>
      <c r="F60" s="83"/>
      <c r="G60" s="129"/>
      <c r="H60" s="83"/>
      <c r="I60" s="83"/>
      <c r="J60" s="69"/>
    </row>
    <row r="61" spans="1:10" ht="13.5" customHeight="1">
      <c r="A61" s="11"/>
      <c r="B61" s="13"/>
      <c r="C61" s="16">
        <v>2110</v>
      </c>
      <c r="D61" s="58" t="s">
        <v>153</v>
      </c>
      <c r="E61" s="84">
        <v>463234</v>
      </c>
      <c r="F61" s="148">
        <f>SUM(H61:I61)</f>
        <v>451860</v>
      </c>
      <c r="G61" s="125">
        <f>F61/E61*100</f>
        <v>97.5446534580795</v>
      </c>
      <c r="H61" s="86"/>
      <c r="I61" s="84">
        <v>451860</v>
      </c>
      <c r="J61" s="69"/>
    </row>
    <row r="62" spans="1:10" ht="13.5" customHeight="1">
      <c r="A62" s="7"/>
      <c r="B62" s="8"/>
      <c r="C62" s="8"/>
      <c r="D62" s="62" t="s">
        <v>154</v>
      </c>
      <c r="E62" s="59"/>
      <c r="F62" s="59"/>
      <c r="G62" s="44"/>
      <c r="H62" s="73"/>
      <c r="I62" s="73"/>
      <c r="J62" s="69"/>
    </row>
    <row r="63" spans="1:10" ht="13.5" customHeight="1" thickBot="1">
      <c r="A63" s="7"/>
      <c r="B63" s="8"/>
      <c r="C63" s="8"/>
      <c r="D63" s="62" t="s">
        <v>155</v>
      </c>
      <c r="E63" s="59"/>
      <c r="F63" s="59"/>
      <c r="G63" s="44"/>
      <c r="H63" s="73"/>
      <c r="I63" s="73"/>
      <c r="J63" s="69"/>
    </row>
    <row r="64" spans="1:16" s="32" customFormat="1" ht="13.5" customHeight="1">
      <c r="A64" s="10">
        <v>750</v>
      </c>
      <c r="B64" s="10"/>
      <c r="C64" s="10"/>
      <c r="D64" s="10" t="s">
        <v>7</v>
      </c>
      <c r="E64" s="51">
        <f>SUM(E65,E74)</f>
        <v>832940</v>
      </c>
      <c r="F64" s="51">
        <f>SUM(H64:I64)</f>
        <v>825326</v>
      </c>
      <c r="G64" s="40">
        <f>F64/E64*100</f>
        <v>99.08588853939058</v>
      </c>
      <c r="H64" s="51">
        <f>SUM(H65,H74)</f>
        <v>543122</v>
      </c>
      <c r="I64" s="51">
        <f>SUM(I65,I74)</f>
        <v>282204</v>
      </c>
      <c r="J64" s="78"/>
      <c r="K64" s="29"/>
      <c r="L64" s="29"/>
      <c r="M64" s="29"/>
      <c r="O64" s="54"/>
      <c r="P64" s="54"/>
    </row>
    <row r="65" spans="1:10" ht="13.5" customHeight="1">
      <c r="A65" s="7"/>
      <c r="B65" s="7">
        <v>75011</v>
      </c>
      <c r="C65" s="7"/>
      <c r="D65" s="25" t="s">
        <v>2</v>
      </c>
      <c r="E65" s="55">
        <f>SUM(E68:E71)</f>
        <v>782940</v>
      </c>
      <c r="F65" s="55">
        <f aca="true" t="shared" si="0" ref="F65:F77">SUM(H65:I65)</f>
        <v>783326</v>
      </c>
      <c r="G65" s="44">
        <f>F65/E65*100</f>
        <v>100.04930135131683</v>
      </c>
      <c r="H65" s="55">
        <f>SUM(H68:H71)</f>
        <v>543122</v>
      </c>
      <c r="I65" s="55">
        <f>SUM(I68:I71)</f>
        <v>240204</v>
      </c>
      <c r="J65" s="69"/>
    </row>
    <row r="66" spans="1:10" ht="13.5" customHeight="1">
      <c r="A66" s="7"/>
      <c r="B66" s="7"/>
      <c r="C66" s="7"/>
      <c r="D66" s="190" t="s">
        <v>102</v>
      </c>
      <c r="E66" s="147">
        <f>SUM(E68,E71)</f>
        <v>782940</v>
      </c>
      <c r="F66" s="147">
        <f t="shared" si="0"/>
        <v>783326</v>
      </c>
      <c r="G66" s="122">
        <f>F66/E66*100</f>
        <v>100.04930135131683</v>
      </c>
      <c r="H66" s="147">
        <f>SUM(H68,H71)</f>
        <v>543122</v>
      </c>
      <c r="I66" s="147">
        <f>SUM(I68,I71)</f>
        <v>240204</v>
      </c>
      <c r="J66" s="69"/>
    </row>
    <row r="67" spans="1:10" ht="13.5" customHeight="1">
      <c r="A67" s="7"/>
      <c r="B67" s="7"/>
      <c r="C67" s="7"/>
      <c r="D67" s="190" t="s">
        <v>14</v>
      </c>
      <c r="E67" s="55"/>
      <c r="F67" s="55"/>
      <c r="G67" s="44"/>
      <c r="H67" s="55"/>
      <c r="I67" s="55"/>
      <c r="J67" s="69"/>
    </row>
    <row r="68" spans="1:10" ht="13.5" customHeight="1">
      <c r="A68" s="7"/>
      <c r="B68" s="8"/>
      <c r="C68" s="8">
        <v>2010</v>
      </c>
      <c r="D68" s="46" t="s">
        <v>91</v>
      </c>
      <c r="E68" s="59">
        <v>543091</v>
      </c>
      <c r="F68" s="147">
        <f t="shared" si="0"/>
        <v>543122</v>
      </c>
      <c r="G68" s="122">
        <f>F68/E68*100</f>
        <v>100.00570806734046</v>
      </c>
      <c r="H68" s="59">
        <v>543122</v>
      </c>
      <c r="I68" s="73"/>
      <c r="J68" s="69"/>
    </row>
    <row r="69" spans="1:10" ht="13.5" customHeight="1">
      <c r="A69" s="7"/>
      <c r="B69" s="8"/>
      <c r="C69" s="8"/>
      <c r="D69" s="46" t="s">
        <v>93</v>
      </c>
      <c r="E69" s="59"/>
      <c r="F69" s="147"/>
      <c r="G69" s="44"/>
      <c r="H69" s="73"/>
      <c r="I69" s="59"/>
      <c r="J69" s="61"/>
    </row>
    <row r="70" spans="1:10" ht="13.5" customHeight="1">
      <c r="A70" s="7"/>
      <c r="B70" s="8"/>
      <c r="C70" s="8"/>
      <c r="D70" s="46" t="s">
        <v>92</v>
      </c>
      <c r="E70" s="59"/>
      <c r="F70" s="147"/>
      <c r="G70" s="44"/>
      <c r="H70" s="73"/>
      <c r="I70" s="59"/>
      <c r="J70" s="61"/>
    </row>
    <row r="71" spans="1:13" s="79" customFormat="1" ht="13.5" customHeight="1">
      <c r="A71" s="7"/>
      <c r="B71" s="8"/>
      <c r="C71" s="16">
        <v>2110</v>
      </c>
      <c r="D71" s="58" t="s">
        <v>153</v>
      </c>
      <c r="E71" s="59">
        <v>239849</v>
      </c>
      <c r="F71" s="147">
        <f t="shared" si="0"/>
        <v>240204</v>
      </c>
      <c r="G71" s="122">
        <f>F71/E71*100</f>
        <v>100.14800978949256</v>
      </c>
      <c r="H71" s="73"/>
      <c r="I71" s="59">
        <v>240204</v>
      </c>
      <c r="J71" s="61"/>
      <c r="K71" s="29"/>
      <c r="L71" s="29"/>
      <c r="M71" s="29"/>
    </row>
    <row r="72" spans="1:13" s="79" customFormat="1" ht="13.5" customHeight="1">
      <c r="A72" s="7"/>
      <c r="B72" s="8"/>
      <c r="C72" s="8"/>
      <c r="D72" s="62" t="s">
        <v>154</v>
      </c>
      <c r="E72" s="59"/>
      <c r="F72" s="55"/>
      <c r="G72" s="44"/>
      <c r="H72" s="73"/>
      <c r="I72" s="73"/>
      <c r="J72" s="61"/>
      <c r="K72" s="29"/>
      <c r="L72" s="29"/>
      <c r="M72" s="29"/>
    </row>
    <row r="73" spans="1:13" s="79" customFormat="1" ht="13.5" customHeight="1">
      <c r="A73" s="7"/>
      <c r="B73" s="8"/>
      <c r="C73" s="8"/>
      <c r="D73" s="62" t="s">
        <v>155</v>
      </c>
      <c r="E73" s="59"/>
      <c r="F73" s="55"/>
      <c r="G73" s="44"/>
      <c r="H73" s="73"/>
      <c r="I73" s="73"/>
      <c r="J73" s="61"/>
      <c r="K73" s="29"/>
      <c r="L73" s="29"/>
      <c r="M73" s="29"/>
    </row>
    <row r="74" spans="1:10" ht="13.5" customHeight="1">
      <c r="A74" s="80"/>
      <c r="B74" s="7">
        <v>75045</v>
      </c>
      <c r="C74" s="7"/>
      <c r="D74" s="245" t="s">
        <v>109</v>
      </c>
      <c r="E74" s="55">
        <f>SUM(E77)</f>
        <v>50000</v>
      </c>
      <c r="F74" s="55">
        <f t="shared" si="0"/>
        <v>42000</v>
      </c>
      <c r="G74" s="44">
        <f>F74/E74*100</f>
        <v>84</v>
      </c>
      <c r="H74" s="55"/>
      <c r="I74" s="55">
        <f>SUM(I77)</f>
        <v>42000</v>
      </c>
      <c r="J74" s="57"/>
    </row>
    <row r="75" spans="1:10" ht="13.5" customHeight="1">
      <c r="A75" s="80"/>
      <c r="B75" s="7"/>
      <c r="C75" s="7"/>
      <c r="D75" s="190" t="s">
        <v>102</v>
      </c>
      <c r="E75" s="147">
        <f>SUM(E77)</f>
        <v>50000</v>
      </c>
      <c r="F75" s="147">
        <f t="shared" si="0"/>
        <v>42000</v>
      </c>
      <c r="G75" s="122">
        <f>F75/E75*100</f>
        <v>84</v>
      </c>
      <c r="H75" s="147"/>
      <c r="I75" s="147">
        <f>SUM(I77)</f>
        <v>42000</v>
      </c>
      <c r="J75" s="61"/>
    </row>
    <row r="76" spans="1:10" ht="13.5" customHeight="1">
      <c r="A76" s="80"/>
      <c r="B76" s="7"/>
      <c r="C76" s="7"/>
      <c r="D76" s="190" t="s">
        <v>14</v>
      </c>
      <c r="E76" s="55"/>
      <c r="F76" s="147"/>
      <c r="G76" s="44"/>
      <c r="H76" s="55"/>
      <c r="I76" s="55"/>
      <c r="J76" s="61"/>
    </row>
    <row r="77" spans="1:10" ht="13.5" customHeight="1">
      <c r="A77" s="81"/>
      <c r="B77" s="8"/>
      <c r="C77" s="16">
        <v>2110</v>
      </c>
      <c r="D77" s="58" t="s">
        <v>153</v>
      </c>
      <c r="E77" s="59">
        <v>50000</v>
      </c>
      <c r="F77" s="147">
        <f t="shared" si="0"/>
        <v>42000</v>
      </c>
      <c r="G77" s="122">
        <f>F77/E77*100</f>
        <v>84</v>
      </c>
      <c r="H77" s="73"/>
      <c r="I77" s="73">
        <v>42000</v>
      </c>
      <c r="J77" s="61"/>
    </row>
    <row r="78" spans="1:10" ht="13.5" customHeight="1">
      <c r="A78" s="81"/>
      <c r="B78" s="8"/>
      <c r="C78" s="8"/>
      <c r="D78" s="62" t="s">
        <v>154</v>
      </c>
      <c r="E78" s="59"/>
      <c r="F78" s="59"/>
      <c r="G78" s="44"/>
      <c r="H78" s="73"/>
      <c r="I78" s="73"/>
      <c r="J78" s="61"/>
    </row>
    <row r="79" spans="1:10" ht="13.5" customHeight="1" thickBot="1">
      <c r="A79" s="82"/>
      <c r="B79" s="14"/>
      <c r="C79" s="8"/>
      <c r="D79" s="62" t="s">
        <v>155</v>
      </c>
      <c r="E79" s="66"/>
      <c r="F79" s="66"/>
      <c r="G79" s="50"/>
      <c r="H79" s="77"/>
      <c r="I79" s="77"/>
      <c r="J79" s="61"/>
    </row>
    <row r="80" spans="1:10" ht="13.5" customHeight="1">
      <c r="A80" s="10">
        <v>751</v>
      </c>
      <c r="B80" s="10"/>
      <c r="C80" s="10"/>
      <c r="D80" s="10" t="s">
        <v>124</v>
      </c>
      <c r="E80" s="51">
        <f>SUM(E82,E93)</f>
        <v>128259</v>
      </c>
      <c r="F80" s="51">
        <f>SUM(H80:I80)</f>
        <v>17260</v>
      </c>
      <c r="G80" s="40">
        <f>F80/E80*100</f>
        <v>13.45714530754177</v>
      </c>
      <c r="H80" s="51">
        <f>SUM(H82)</f>
        <v>17260</v>
      </c>
      <c r="I80" s="51"/>
      <c r="J80" s="61"/>
    </row>
    <row r="81" spans="1:10" ht="13.5" customHeight="1">
      <c r="A81" s="7"/>
      <c r="B81" s="7"/>
      <c r="C81" s="7"/>
      <c r="D81" s="7" t="s">
        <v>125</v>
      </c>
      <c r="E81" s="59"/>
      <c r="F81" s="59"/>
      <c r="G81" s="44"/>
      <c r="H81" s="55"/>
      <c r="I81" s="55"/>
      <c r="J81" s="61"/>
    </row>
    <row r="82" spans="1:10" ht="13.5" customHeight="1">
      <c r="A82" s="7"/>
      <c r="B82" s="7">
        <v>75101</v>
      </c>
      <c r="C82" s="7"/>
      <c r="D82" s="68" t="s">
        <v>133</v>
      </c>
      <c r="E82" s="55">
        <f>SUM(E90)</f>
        <v>17140</v>
      </c>
      <c r="F82" s="55">
        <f>SUM(H82:I82)</f>
        <v>17260</v>
      </c>
      <c r="G82" s="44">
        <f>F82/E82*100</f>
        <v>100.70011668611436</v>
      </c>
      <c r="H82" s="55">
        <f>SUM(H90)</f>
        <v>17260</v>
      </c>
      <c r="I82" s="55"/>
      <c r="J82" s="61"/>
    </row>
    <row r="83" spans="1:10" ht="13.5" customHeight="1" thickBot="1">
      <c r="A83" s="70"/>
      <c r="B83" s="70"/>
      <c r="C83" s="70"/>
      <c r="D83" s="283" t="s">
        <v>134</v>
      </c>
      <c r="E83" s="77"/>
      <c r="F83" s="77"/>
      <c r="G83" s="77"/>
      <c r="H83" s="77"/>
      <c r="I83" s="77"/>
      <c r="J83" s="61"/>
    </row>
    <row r="84" spans="1:10" ht="13.5" customHeight="1">
      <c r="A84" s="71"/>
      <c r="B84" s="71"/>
      <c r="C84" s="71"/>
      <c r="D84" s="71"/>
      <c r="E84" s="71"/>
      <c r="F84" s="71"/>
      <c r="G84" s="71"/>
      <c r="H84" s="71"/>
      <c r="I84" s="71"/>
      <c r="J84" s="61"/>
    </row>
    <row r="85" spans="1:10" ht="13.5" customHeight="1">
      <c r="A85" s="299" t="s">
        <v>42</v>
      </c>
      <c r="B85" s="300"/>
      <c r="C85" s="300"/>
      <c r="D85" s="300"/>
      <c r="E85" s="300"/>
      <c r="F85" s="300"/>
      <c r="G85" s="300"/>
      <c r="H85" s="300"/>
      <c r="I85" s="300"/>
      <c r="J85" s="61"/>
    </row>
    <row r="86" spans="1:10" ht="13.5" customHeight="1" thickBot="1">
      <c r="A86" s="230"/>
      <c r="B86" s="231"/>
      <c r="C86" s="231"/>
      <c r="D86" s="231"/>
      <c r="E86" s="231"/>
      <c r="F86" s="231"/>
      <c r="G86" s="231"/>
      <c r="H86" s="231"/>
      <c r="I86" s="231"/>
      <c r="J86" s="61"/>
    </row>
    <row r="87" spans="1:10" ht="13.5" customHeight="1" thickBot="1">
      <c r="A87" s="117" t="s">
        <v>15</v>
      </c>
      <c r="B87" s="117" t="s">
        <v>16</v>
      </c>
      <c r="C87" s="117" t="s">
        <v>17</v>
      </c>
      <c r="D87" s="117" t="s">
        <v>18</v>
      </c>
      <c r="E87" s="118" t="s">
        <v>23</v>
      </c>
      <c r="F87" s="118" t="s">
        <v>24</v>
      </c>
      <c r="G87" s="118" t="s">
        <v>21</v>
      </c>
      <c r="H87" s="118" t="s">
        <v>22</v>
      </c>
      <c r="I87" s="118" t="s">
        <v>25</v>
      </c>
      <c r="J87" s="61"/>
    </row>
    <row r="88" spans="1:10" ht="13.5" customHeight="1">
      <c r="A88" s="11"/>
      <c r="B88" s="11"/>
      <c r="C88" s="11"/>
      <c r="D88" s="229" t="s">
        <v>102</v>
      </c>
      <c r="E88" s="84">
        <f>SUM(E90)</f>
        <v>17140</v>
      </c>
      <c r="F88" s="150">
        <f>SUM(H88:I88)</f>
        <v>17260</v>
      </c>
      <c r="G88" s="125">
        <f>F88/E88*100</f>
        <v>100.70011668611436</v>
      </c>
      <c r="H88" s="84">
        <f>SUM(H90)</f>
        <v>17260</v>
      </c>
      <c r="I88" s="84"/>
      <c r="J88" s="61"/>
    </row>
    <row r="89" spans="1:10" ht="13.5" customHeight="1">
      <c r="A89" s="7"/>
      <c r="B89" s="7"/>
      <c r="C89" s="7"/>
      <c r="D89" s="190" t="s">
        <v>14</v>
      </c>
      <c r="E89" s="59"/>
      <c r="F89" s="147"/>
      <c r="G89" s="122"/>
      <c r="H89" s="76"/>
      <c r="I89" s="76"/>
      <c r="J89" s="61"/>
    </row>
    <row r="90" spans="1:10" ht="13.5" customHeight="1">
      <c r="A90" s="7"/>
      <c r="B90" s="8"/>
      <c r="C90" s="8">
        <v>2010</v>
      </c>
      <c r="D90" s="46" t="s">
        <v>91</v>
      </c>
      <c r="E90" s="59">
        <v>17140</v>
      </c>
      <c r="F90" s="123">
        <f>SUM(H90:I90)</f>
        <v>17260</v>
      </c>
      <c r="G90" s="122">
        <f>F90/E90*100</f>
        <v>100.70011668611436</v>
      </c>
      <c r="H90" s="59">
        <v>17260</v>
      </c>
      <c r="I90" s="59"/>
      <c r="J90" s="69"/>
    </row>
    <row r="91" spans="1:10" ht="13.5" customHeight="1">
      <c r="A91" s="11"/>
      <c r="B91" s="13"/>
      <c r="C91" s="13"/>
      <c r="D91" s="131" t="s">
        <v>93</v>
      </c>
      <c r="E91" s="84"/>
      <c r="F91" s="85"/>
      <c r="G91" s="129"/>
      <c r="H91" s="86"/>
      <c r="I91" s="86"/>
      <c r="J91" s="61"/>
    </row>
    <row r="92" spans="1:10" ht="13.5" customHeight="1">
      <c r="A92" s="11"/>
      <c r="B92" s="13"/>
      <c r="C92" s="13"/>
      <c r="D92" s="131" t="s">
        <v>92</v>
      </c>
      <c r="E92" s="84"/>
      <c r="F92" s="84"/>
      <c r="G92" s="129"/>
      <c r="H92" s="86"/>
      <c r="I92" s="86"/>
      <c r="J92" s="61"/>
    </row>
    <row r="93" spans="1:10" ht="13.5" customHeight="1">
      <c r="A93" s="186"/>
      <c r="B93" s="162">
        <v>75113</v>
      </c>
      <c r="C93" s="187"/>
      <c r="D93" s="187" t="s">
        <v>101</v>
      </c>
      <c r="E93" s="184">
        <f>SUM(E96)</f>
        <v>111119</v>
      </c>
      <c r="F93" s="184"/>
      <c r="G93" s="184"/>
      <c r="H93" s="184"/>
      <c r="I93" s="184"/>
      <c r="J93" s="61"/>
    </row>
    <row r="94" spans="1:10" ht="13.5" customHeight="1">
      <c r="A94" s="186"/>
      <c r="B94" s="188"/>
      <c r="C94" s="189"/>
      <c r="D94" s="190" t="s">
        <v>102</v>
      </c>
      <c r="E94" s="59">
        <f>SUM(E96)</f>
        <v>111119</v>
      </c>
      <c r="F94" s="59"/>
      <c r="G94" s="44"/>
      <c r="H94" s="73"/>
      <c r="I94" s="73"/>
      <c r="J94" s="61"/>
    </row>
    <row r="95" spans="1:10" ht="13.5" customHeight="1">
      <c r="A95" s="186"/>
      <c r="B95" s="188"/>
      <c r="C95" s="188"/>
      <c r="D95" s="190" t="s">
        <v>14</v>
      </c>
      <c r="E95" s="59"/>
      <c r="F95" s="59"/>
      <c r="G95" s="44"/>
      <c r="H95" s="73"/>
      <c r="I95" s="73"/>
      <c r="J95" s="61"/>
    </row>
    <row r="96" spans="1:10" ht="13.5" customHeight="1">
      <c r="A96" s="186"/>
      <c r="B96" s="188"/>
      <c r="C96" s="188">
        <v>2010</v>
      </c>
      <c r="D96" s="191" t="s">
        <v>103</v>
      </c>
      <c r="E96" s="59">
        <v>111119</v>
      </c>
      <c r="F96" s="59"/>
      <c r="G96" s="44"/>
      <c r="H96" s="73"/>
      <c r="I96" s="73"/>
      <c r="J96" s="61"/>
    </row>
    <row r="97" spans="1:10" ht="13.5" customHeight="1">
      <c r="A97" s="186"/>
      <c r="B97" s="188"/>
      <c r="C97" s="188"/>
      <c r="D97" s="191" t="s">
        <v>104</v>
      </c>
      <c r="E97" s="59"/>
      <c r="F97" s="59"/>
      <c r="G97" s="44"/>
      <c r="H97" s="73"/>
      <c r="I97" s="73"/>
      <c r="J97" s="61"/>
    </row>
    <row r="98" spans="1:10" ht="13.5" customHeight="1" thickBot="1">
      <c r="A98" s="192"/>
      <c r="B98" s="193"/>
      <c r="C98" s="193"/>
      <c r="D98" s="194" t="s">
        <v>105</v>
      </c>
      <c r="E98" s="66"/>
      <c r="F98" s="66"/>
      <c r="G98" s="50"/>
      <c r="H98" s="77"/>
      <c r="I98" s="77"/>
      <c r="J98" s="61"/>
    </row>
    <row r="99" spans="1:10" ht="13.5" customHeight="1">
      <c r="A99" s="10">
        <v>752</v>
      </c>
      <c r="B99" s="10"/>
      <c r="C99" s="10"/>
      <c r="D99" s="10" t="s">
        <v>8</v>
      </c>
      <c r="E99" s="51">
        <f>SUM(E100)</f>
        <v>2000</v>
      </c>
      <c r="F99" s="51">
        <f>SUM(H99:I99)</f>
        <v>2000</v>
      </c>
      <c r="G99" s="40">
        <f>F99/E99*100</f>
        <v>100</v>
      </c>
      <c r="H99" s="51">
        <f>SUM(H100)</f>
        <v>2000</v>
      </c>
      <c r="I99" s="51"/>
      <c r="J99" s="61"/>
    </row>
    <row r="100" spans="1:10" ht="13.5" customHeight="1">
      <c r="A100" s="7"/>
      <c r="B100" s="7">
        <v>75212</v>
      </c>
      <c r="C100" s="7"/>
      <c r="D100" s="25" t="s">
        <v>4</v>
      </c>
      <c r="E100" s="55">
        <f>SUM(E103)</f>
        <v>2000</v>
      </c>
      <c r="F100" s="55">
        <f>SUM(H100:I100)</f>
        <v>2000</v>
      </c>
      <c r="G100" s="44">
        <f>F100/E100*100</f>
        <v>100</v>
      </c>
      <c r="H100" s="55">
        <f>SUM(H103)</f>
        <v>2000</v>
      </c>
      <c r="I100" s="76"/>
      <c r="J100" s="61"/>
    </row>
    <row r="101" spans="1:10" ht="13.5" customHeight="1">
      <c r="A101" s="7"/>
      <c r="B101" s="7"/>
      <c r="C101" s="7"/>
      <c r="D101" s="190" t="s">
        <v>102</v>
      </c>
      <c r="E101" s="147">
        <f>SUM(E103)</f>
        <v>2000</v>
      </c>
      <c r="F101" s="147">
        <f>SUM(H101:I101)</f>
        <v>2000</v>
      </c>
      <c r="G101" s="122">
        <f>F101/E101*100</f>
        <v>100</v>
      </c>
      <c r="H101" s="147">
        <f>SUM(H103)</f>
        <v>2000</v>
      </c>
      <c r="I101" s="76"/>
      <c r="J101" s="61"/>
    </row>
    <row r="102" spans="1:10" ht="13.5" customHeight="1">
      <c r="A102" s="7"/>
      <c r="B102" s="7"/>
      <c r="C102" s="7"/>
      <c r="D102" s="190" t="s">
        <v>14</v>
      </c>
      <c r="E102" s="55"/>
      <c r="F102" s="55"/>
      <c r="G102" s="44"/>
      <c r="H102" s="55"/>
      <c r="I102" s="76"/>
      <c r="J102" s="61"/>
    </row>
    <row r="103" spans="1:10" ht="13.5" customHeight="1">
      <c r="A103" s="7"/>
      <c r="B103" s="8"/>
      <c r="C103" s="8">
        <v>2010</v>
      </c>
      <c r="D103" s="46" t="s">
        <v>91</v>
      </c>
      <c r="E103" s="59">
        <v>2000</v>
      </c>
      <c r="F103" s="59">
        <f>SUM(H103:I103)</f>
        <v>2000</v>
      </c>
      <c r="G103" s="122">
        <f>F103/E103*100</f>
        <v>100</v>
      </c>
      <c r="H103" s="73">
        <v>2000</v>
      </c>
      <c r="I103" s="73"/>
      <c r="J103" s="61"/>
    </row>
    <row r="104" spans="1:10" ht="13.5" customHeight="1">
      <c r="A104" s="7"/>
      <c r="B104" s="8"/>
      <c r="C104" s="8"/>
      <c r="D104" s="46" t="s">
        <v>93</v>
      </c>
      <c r="E104" s="59"/>
      <c r="F104" s="59"/>
      <c r="G104" s="44"/>
      <c r="H104" s="73"/>
      <c r="I104" s="73"/>
      <c r="J104" s="69"/>
    </row>
    <row r="105" spans="1:10" ht="13.5" customHeight="1" thickBot="1">
      <c r="A105" s="22"/>
      <c r="B105" s="14"/>
      <c r="C105" s="14"/>
      <c r="D105" s="131" t="s">
        <v>92</v>
      </c>
      <c r="E105" s="66"/>
      <c r="F105" s="66"/>
      <c r="G105" s="50"/>
      <c r="H105" s="77"/>
      <c r="I105" s="77"/>
      <c r="J105" s="69"/>
    </row>
    <row r="106" spans="1:10" ht="13.5" customHeight="1">
      <c r="A106" s="10">
        <v>754</v>
      </c>
      <c r="B106" s="10"/>
      <c r="C106" s="10"/>
      <c r="D106" s="10" t="s">
        <v>26</v>
      </c>
      <c r="E106" s="51">
        <f>SUM(E108,E119,E132)</f>
        <v>9985683</v>
      </c>
      <c r="F106" s="51">
        <f>SUM(F108,F119)</f>
        <v>7876678</v>
      </c>
      <c r="G106" s="40">
        <f>F106/E106*100</f>
        <v>78.87971208379037</v>
      </c>
      <c r="H106" s="51">
        <f>SUM(H108,H119)</f>
        <v>5000</v>
      </c>
      <c r="I106" s="51">
        <f>SUM(I108,I119)</f>
        <v>7871678</v>
      </c>
      <c r="J106" s="51" t="e">
        <f>SUM(J108,#REF!)</f>
        <v>#REF!</v>
      </c>
    </row>
    <row r="107" spans="1:10" ht="13.5" customHeight="1">
      <c r="A107" s="7"/>
      <c r="B107" s="7"/>
      <c r="C107" s="7"/>
      <c r="D107" s="7" t="s">
        <v>35</v>
      </c>
      <c r="E107" s="59"/>
      <c r="F107" s="59"/>
      <c r="G107" s="44"/>
      <c r="H107" s="59"/>
      <c r="I107" s="59"/>
      <c r="J107" s="69"/>
    </row>
    <row r="108" spans="1:10" ht="13.5" customHeight="1">
      <c r="A108" s="7"/>
      <c r="B108" s="7">
        <v>75411</v>
      </c>
      <c r="C108" s="7"/>
      <c r="D108" s="25" t="s">
        <v>36</v>
      </c>
      <c r="E108" s="55">
        <f>SUM(E111,E116)</f>
        <v>9978783</v>
      </c>
      <c r="F108" s="55">
        <f>SUM(F111,F116)</f>
        <v>7871678</v>
      </c>
      <c r="G108" s="44">
        <f>F108/E108*100</f>
        <v>78.88414849786793</v>
      </c>
      <c r="H108" s="55"/>
      <c r="I108" s="55">
        <f>SUM(I111:I129)</f>
        <v>7871678</v>
      </c>
      <c r="J108" s="69"/>
    </row>
    <row r="109" spans="1:10" ht="13.5" customHeight="1">
      <c r="A109" s="7"/>
      <c r="B109" s="7"/>
      <c r="C109" s="7"/>
      <c r="D109" s="190" t="s">
        <v>102</v>
      </c>
      <c r="E109" s="147">
        <f>SUM(E111)</f>
        <v>8420183</v>
      </c>
      <c r="F109" s="147">
        <f>SUM(F111)</f>
        <v>7871678</v>
      </c>
      <c r="G109" s="122">
        <f>F109/E109*100</f>
        <v>93.48583041484966</v>
      </c>
      <c r="H109" s="147"/>
      <c r="I109" s="147">
        <f>SUM(I111)</f>
        <v>7871678</v>
      </c>
      <c r="J109" s="69"/>
    </row>
    <row r="110" spans="1:10" ht="13.5" customHeight="1">
      <c r="A110" s="7"/>
      <c r="B110" s="7"/>
      <c r="C110" s="7"/>
      <c r="D110" s="190" t="s">
        <v>14</v>
      </c>
      <c r="E110" s="55"/>
      <c r="F110" s="55"/>
      <c r="G110" s="44"/>
      <c r="H110" s="55"/>
      <c r="I110" s="55"/>
      <c r="J110" s="69"/>
    </row>
    <row r="111" spans="1:10" ht="13.5" customHeight="1">
      <c r="A111" s="7"/>
      <c r="B111" s="8"/>
      <c r="C111" s="16">
        <v>2110</v>
      </c>
      <c r="D111" s="58" t="s">
        <v>153</v>
      </c>
      <c r="E111" s="59">
        <v>8420183</v>
      </c>
      <c r="F111" s="59">
        <f>SUM(H111:I111)</f>
        <v>7871678</v>
      </c>
      <c r="G111" s="122">
        <f>F111/E111*100</f>
        <v>93.48583041484966</v>
      </c>
      <c r="H111" s="73"/>
      <c r="I111" s="59">
        <v>7871678</v>
      </c>
      <c r="J111" s="69"/>
    </row>
    <row r="112" spans="1:10" ht="13.5" customHeight="1">
      <c r="A112" s="7"/>
      <c r="B112" s="8"/>
      <c r="C112" s="8"/>
      <c r="D112" s="62" t="s">
        <v>154</v>
      </c>
      <c r="E112" s="59"/>
      <c r="F112" s="59"/>
      <c r="G112" s="44"/>
      <c r="H112" s="73"/>
      <c r="I112" s="59"/>
      <c r="J112" s="69"/>
    </row>
    <row r="113" spans="1:10" ht="13.5" customHeight="1">
      <c r="A113" s="7"/>
      <c r="B113" s="8"/>
      <c r="C113" s="8"/>
      <c r="D113" s="62" t="s">
        <v>155</v>
      </c>
      <c r="E113" s="59"/>
      <c r="F113" s="59"/>
      <c r="G113" s="44"/>
      <c r="H113" s="73"/>
      <c r="I113" s="59"/>
      <c r="J113" s="69"/>
    </row>
    <row r="114" spans="1:10" ht="13.5" customHeight="1">
      <c r="A114" s="7"/>
      <c r="B114" s="8"/>
      <c r="C114" s="8"/>
      <c r="D114" s="62" t="s">
        <v>106</v>
      </c>
      <c r="E114" s="59">
        <f>SUM(E116)</f>
        <v>1558600</v>
      </c>
      <c r="F114" s="59"/>
      <c r="G114" s="44"/>
      <c r="H114" s="73"/>
      <c r="I114" s="59"/>
      <c r="J114" s="69"/>
    </row>
    <row r="115" spans="1:10" ht="13.5" customHeight="1">
      <c r="A115" s="7"/>
      <c r="B115" s="8"/>
      <c r="C115" s="8"/>
      <c r="D115" s="62" t="s">
        <v>14</v>
      </c>
      <c r="E115" s="59"/>
      <c r="F115" s="59"/>
      <c r="G115" s="44"/>
      <c r="H115" s="73"/>
      <c r="I115" s="59"/>
      <c r="J115" s="69"/>
    </row>
    <row r="116" spans="1:10" ht="13.5" customHeight="1">
      <c r="A116" s="7"/>
      <c r="B116" s="8"/>
      <c r="C116" s="19">
        <v>6410</v>
      </c>
      <c r="D116" s="62" t="s">
        <v>95</v>
      </c>
      <c r="E116" s="59">
        <v>1558600</v>
      </c>
      <c r="F116" s="59"/>
      <c r="G116" s="122"/>
      <c r="H116" s="73"/>
      <c r="I116" s="59"/>
      <c r="J116" s="69"/>
    </row>
    <row r="117" spans="1:10" ht="13.5" customHeight="1">
      <c r="A117" s="7"/>
      <c r="B117" s="8"/>
      <c r="C117" s="19"/>
      <c r="D117" s="62" t="s">
        <v>94</v>
      </c>
      <c r="E117" s="59"/>
      <c r="F117" s="59"/>
      <c r="G117" s="44"/>
      <c r="H117" s="73"/>
      <c r="I117" s="73"/>
      <c r="J117" s="69"/>
    </row>
    <row r="118" spans="1:10" ht="13.5" customHeight="1">
      <c r="A118" s="11"/>
      <c r="B118" s="13"/>
      <c r="C118" s="271"/>
      <c r="D118" s="87" t="s">
        <v>31</v>
      </c>
      <c r="E118" s="84"/>
      <c r="F118" s="84"/>
      <c r="G118" s="129"/>
      <c r="H118" s="86"/>
      <c r="I118" s="86"/>
      <c r="J118" s="69"/>
    </row>
    <row r="119" spans="1:10" ht="13.5" customHeight="1">
      <c r="A119" s="7"/>
      <c r="B119" s="7">
        <v>75414</v>
      </c>
      <c r="C119" s="7"/>
      <c r="D119" s="25" t="s">
        <v>3</v>
      </c>
      <c r="E119" s="55">
        <f>SUM(E122:E131)</f>
        <v>5900</v>
      </c>
      <c r="F119" s="55">
        <f>SUM(F122:F131)</f>
        <v>5000</v>
      </c>
      <c r="G119" s="44">
        <f>F119/E119*100</f>
        <v>84.7457627118644</v>
      </c>
      <c r="H119" s="55">
        <f>SUM(H122:H131)</f>
        <v>5000</v>
      </c>
      <c r="I119" s="55"/>
      <c r="J119" s="69"/>
    </row>
    <row r="120" spans="1:10" ht="13.5" customHeight="1">
      <c r="A120" s="7"/>
      <c r="B120" s="7"/>
      <c r="C120" s="7"/>
      <c r="D120" s="190" t="s">
        <v>102</v>
      </c>
      <c r="E120" s="147">
        <f>SUM(E122:E125)</f>
        <v>5900</v>
      </c>
      <c r="F120" s="147">
        <f>SUM(F122:F125)</f>
        <v>5000</v>
      </c>
      <c r="G120" s="122">
        <f>F120/E120*100</f>
        <v>84.7457627118644</v>
      </c>
      <c r="H120" s="147">
        <f>SUM(H122:H125)</f>
        <v>5000</v>
      </c>
      <c r="I120" s="55"/>
      <c r="J120" s="69"/>
    </row>
    <row r="121" spans="1:10" ht="13.5" customHeight="1">
      <c r="A121" s="7"/>
      <c r="B121" s="7"/>
      <c r="C121" s="7"/>
      <c r="D121" s="190" t="s">
        <v>14</v>
      </c>
      <c r="E121" s="55"/>
      <c r="F121" s="55"/>
      <c r="G121" s="44"/>
      <c r="H121" s="55"/>
      <c r="I121" s="55"/>
      <c r="J121" s="69"/>
    </row>
    <row r="122" spans="1:10" ht="13.5" customHeight="1">
      <c r="A122" s="7"/>
      <c r="B122" s="7"/>
      <c r="C122" s="8">
        <v>2010</v>
      </c>
      <c r="D122" s="46" t="s">
        <v>91</v>
      </c>
      <c r="E122" s="59">
        <v>5000</v>
      </c>
      <c r="F122" s="59">
        <f>SUM(H122:I122)</f>
        <v>5000</v>
      </c>
      <c r="G122" s="122">
        <f>F122/E122*100</f>
        <v>100</v>
      </c>
      <c r="H122" s="59">
        <v>5000</v>
      </c>
      <c r="I122" s="73"/>
      <c r="J122" s="69"/>
    </row>
    <row r="123" spans="1:10" ht="13.5" customHeight="1">
      <c r="A123" s="7"/>
      <c r="B123" s="7"/>
      <c r="C123" s="8"/>
      <c r="D123" s="46" t="s">
        <v>93</v>
      </c>
      <c r="E123" s="59"/>
      <c r="F123" s="59"/>
      <c r="G123" s="44"/>
      <c r="H123" s="73"/>
      <c r="I123" s="73"/>
      <c r="J123" s="69"/>
    </row>
    <row r="124" spans="1:10" ht="13.5" customHeight="1">
      <c r="A124" s="7"/>
      <c r="B124" s="7"/>
      <c r="C124" s="8"/>
      <c r="D124" s="46" t="s">
        <v>92</v>
      </c>
      <c r="E124" s="59"/>
      <c r="F124" s="59"/>
      <c r="G124" s="44"/>
      <c r="H124" s="73"/>
      <c r="I124" s="73"/>
      <c r="J124" s="69"/>
    </row>
    <row r="125" spans="1:10" ht="13.5" customHeight="1" thickBot="1">
      <c r="A125" s="11"/>
      <c r="B125" s="11"/>
      <c r="C125" s="13">
        <v>2110</v>
      </c>
      <c r="D125" s="58" t="s">
        <v>153</v>
      </c>
      <c r="E125" s="84">
        <v>900</v>
      </c>
      <c r="F125" s="84"/>
      <c r="G125" s="129"/>
      <c r="H125" s="86"/>
      <c r="I125" s="86"/>
      <c r="J125" s="69"/>
    </row>
    <row r="126" spans="1:10" ht="13.5" customHeight="1">
      <c r="A126" s="71"/>
      <c r="B126" s="71"/>
      <c r="C126" s="71"/>
      <c r="D126" s="71"/>
      <c r="E126" s="272"/>
      <c r="F126" s="272"/>
      <c r="G126" s="272"/>
      <c r="H126" s="272"/>
      <c r="I126" s="272"/>
      <c r="J126" s="69"/>
    </row>
    <row r="127" spans="1:10" ht="13.5" customHeight="1">
      <c r="A127" s="299" t="s">
        <v>60</v>
      </c>
      <c r="B127" s="300"/>
      <c r="C127" s="300"/>
      <c r="D127" s="300"/>
      <c r="E127" s="300"/>
      <c r="F127" s="300"/>
      <c r="G127" s="300"/>
      <c r="H127" s="300"/>
      <c r="I127" s="300"/>
      <c r="J127" s="69"/>
    </row>
    <row r="128" spans="1:10" ht="13.5" customHeight="1" thickBot="1">
      <c r="A128" s="132"/>
      <c r="B128" s="133"/>
      <c r="C128" s="133"/>
      <c r="D128" s="134"/>
      <c r="E128" s="135"/>
      <c r="F128" s="135"/>
      <c r="G128" s="136"/>
      <c r="H128" s="137"/>
      <c r="I128" s="137"/>
      <c r="J128" s="69"/>
    </row>
    <row r="129" spans="1:10" ht="13.5" customHeight="1" thickBot="1">
      <c r="A129" s="167" t="s">
        <v>15</v>
      </c>
      <c r="B129" s="167" t="s">
        <v>16</v>
      </c>
      <c r="C129" s="167" t="s">
        <v>17</v>
      </c>
      <c r="D129" s="167" t="s">
        <v>18</v>
      </c>
      <c r="E129" s="168" t="s">
        <v>23</v>
      </c>
      <c r="F129" s="168" t="s">
        <v>24</v>
      </c>
      <c r="G129" s="168" t="s">
        <v>21</v>
      </c>
      <c r="H129" s="168" t="s">
        <v>22</v>
      </c>
      <c r="I129" s="168" t="s">
        <v>25</v>
      </c>
      <c r="J129" s="69"/>
    </row>
    <row r="130" spans="1:10" ht="13.5" customHeight="1">
      <c r="A130" s="10"/>
      <c r="B130" s="10"/>
      <c r="C130" s="17"/>
      <c r="D130" s="62" t="s">
        <v>154</v>
      </c>
      <c r="E130" s="105"/>
      <c r="F130" s="105"/>
      <c r="G130" s="40"/>
      <c r="H130" s="284"/>
      <c r="I130" s="284"/>
      <c r="J130" s="61"/>
    </row>
    <row r="131" spans="1:10" ht="13.5" customHeight="1">
      <c r="A131" s="7"/>
      <c r="B131" s="7"/>
      <c r="C131" s="8"/>
      <c r="D131" s="62" t="s">
        <v>155</v>
      </c>
      <c r="E131" s="59"/>
      <c r="F131" s="59"/>
      <c r="G131" s="44"/>
      <c r="H131" s="73"/>
      <c r="I131" s="73"/>
      <c r="J131" s="61"/>
    </row>
    <row r="132" spans="1:10" ht="13.5" customHeight="1">
      <c r="A132" s="182"/>
      <c r="B132" s="182">
        <v>75478</v>
      </c>
      <c r="C132" s="182"/>
      <c r="D132" s="183" t="s">
        <v>99</v>
      </c>
      <c r="E132" s="184">
        <f>SUM(E133)</f>
        <v>1000</v>
      </c>
      <c r="F132" s="184"/>
      <c r="G132" s="126"/>
      <c r="H132" s="226"/>
      <c r="I132" s="226"/>
      <c r="J132" s="61"/>
    </row>
    <row r="133" spans="1:10" ht="13.5" customHeight="1">
      <c r="A133" s="7"/>
      <c r="B133" s="7"/>
      <c r="C133" s="8"/>
      <c r="D133" s="62" t="s">
        <v>102</v>
      </c>
      <c r="E133" s="59">
        <f>SUM(E135)</f>
        <v>1000</v>
      </c>
      <c r="F133" s="59"/>
      <c r="G133" s="44"/>
      <c r="H133" s="73"/>
      <c r="I133" s="73"/>
      <c r="J133" s="61"/>
    </row>
    <row r="134" spans="1:10" ht="13.5" customHeight="1">
      <c r="A134" s="7"/>
      <c r="B134" s="7"/>
      <c r="C134" s="8"/>
      <c r="D134" s="62" t="s">
        <v>118</v>
      </c>
      <c r="E134" s="59"/>
      <c r="F134" s="59"/>
      <c r="G134" s="44"/>
      <c r="H134" s="73"/>
      <c r="I134" s="73"/>
      <c r="J134" s="61"/>
    </row>
    <row r="135" spans="1:10" ht="13.5" customHeight="1">
      <c r="A135" s="7"/>
      <c r="B135" s="7"/>
      <c r="C135" s="16">
        <v>2110</v>
      </c>
      <c r="D135" s="58" t="s">
        <v>153</v>
      </c>
      <c r="E135" s="59">
        <v>1000</v>
      </c>
      <c r="F135" s="59"/>
      <c r="G135" s="44"/>
      <c r="H135" s="73"/>
      <c r="I135" s="73"/>
      <c r="J135" s="61"/>
    </row>
    <row r="136" spans="1:10" ht="13.5" customHeight="1">
      <c r="A136" s="7"/>
      <c r="B136" s="7"/>
      <c r="C136" s="8"/>
      <c r="D136" s="62" t="s">
        <v>154</v>
      </c>
      <c r="E136" s="59"/>
      <c r="F136" s="59"/>
      <c r="G136" s="44"/>
      <c r="H136" s="73"/>
      <c r="I136" s="73"/>
      <c r="J136" s="61"/>
    </row>
    <row r="137" spans="1:10" ht="13.5" customHeight="1" thickBot="1">
      <c r="A137" s="22"/>
      <c r="B137" s="22"/>
      <c r="C137" s="8"/>
      <c r="D137" s="62" t="s">
        <v>155</v>
      </c>
      <c r="E137" s="66"/>
      <c r="F137" s="66"/>
      <c r="G137" s="50"/>
      <c r="H137" s="77"/>
      <c r="I137" s="77"/>
      <c r="J137" s="61"/>
    </row>
    <row r="138" spans="1:10" ht="13.5" customHeight="1">
      <c r="A138" s="10">
        <v>801</v>
      </c>
      <c r="B138" s="10"/>
      <c r="C138" s="10"/>
      <c r="D138" s="10" t="s">
        <v>63</v>
      </c>
      <c r="E138" s="51">
        <f>SUM(E139,E145)</f>
        <v>12650</v>
      </c>
      <c r="F138" s="51"/>
      <c r="G138" s="40"/>
      <c r="H138" s="51"/>
      <c r="I138" s="88"/>
      <c r="J138" s="61"/>
    </row>
    <row r="139" spans="1:10" ht="13.5" customHeight="1">
      <c r="A139" s="7"/>
      <c r="B139" s="7">
        <v>80104</v>
      </c>
      <c r="C139" s="7"/>
      <c r="D139" s="25" t="s">
        <v>64</v>
      </c>
      <c r="E139" s="55">
        <f>SUM(E142)</f>
        <v>8650</v>
      </c>
      <c r="F139" s="55"/>
      <c r="G139" s="44"/>
      <c r="H139" s="55"/>
      <c r="I139" s="76"/>
      <c r="J139" s="61"/>
    </row>
    <row r="140" spans="1:10" ht="13.5" customHeight="1">
      <c r="A140" s="7"/>
      <c r="B140" s="7"/>
      <c r="C140" s="7"/>
      <c r="D140" s="190" t="s">
        <v>102</v>
      </c>
      <c r="E140" s="147">
        <f>SUM(E142)</f>
        <v>8650</v>
      </c>
      <c r="F140" s="55"/>
      <c r="G140" s="44"/>
      <c r="H140" s="55"/>
      <c r="I140" s="76"/>
      <c r="J140" s="61"/>
    </row>
    <row r="141" spans="1:10" ht="13.5" customHeight="1">
      <c r="A141" s="7"/>
      <c r="B141" s="7"/>
      <c r="C141" s="7"/>
      <c r="D141" s="190" t="s">
        <v>14</v>
      </c>
      <c r="E141" s="55"/>
      <c r="F141" s="55"/>
      <c r="G141" s="44"/>
      <c r="H141" s="55"/>
      <c r="I141" s="76"/>
      <c r="J141" s="61"/>
    </row>
    <row r="142" spans="1:10" ht="13.5" customHeight="1">
      <c r="A142" s="7"/>
      <c r="B142" s="7"/>
      <c r="C142" s="8">
        <v>2010</v>
      </c>
      <c r="D142" s="46" t="s">
        <v>91</v>
      </c>
      <c r="E142" s="59">
        <v>8650</v>
      </c>
      <c r="F142" s="59"/>
      <c r="G142" s="44"/>
      <c r="H142" s="73"/>
      <c r="I142" s="76"/>
      <c r="J142" s="61"/>
    </row>
    <row r="143" spans="1:10" ht="13.5" customHeight="1">
      <c r="A143" s="7"/>
      <c r="B143" s="8"/>
      <c r="C143" s="62"/>
      <c r="D143" s="46" t="s">
        <v>93</v>
      </c>
      <c r="E143" s="59"/>
      <c r="F143" s="55"/>
      <c r="G143" s="44"/>
      <c r="H143" s="73"/>
      <c r="I143" s="73"/>
      <c r="J143" s="61"/>
    </row>
    <row r="144" spans="1:10" ht="13.5" customHeight="1">
      <c r="A144" s="7"/>
      <c r="B144" s="8"/>
      <c r="C144" s="62"/>
      <c r="D144" s="131" t="s">
        <v>92</v>
      </c>
      <c r="E144" s="59"/>
      <c r="F144" s="55"/>
      <c r="G144" s="44"/>
      <c r="H144" s="73"/>
      <c r="I144" s="73"/>
      <c r="J144" s="61"/>
    </row>
    <row r="145" spans="1:10" ht="13.5" customHeight="1">
      <c r="A145" s="7"/>
      <c r="B145" s="7">
        <v>80195</v>
      </c>
      <c r="C145" s="8"/>
      <c r="D145" s="25" t="s">
        <v>10</v>
      </c>
      <c r="E145" s="55">
        <f>SUM(E148:E150)</f>
        <v>4000</v>
      </c>
      <c r="F145" s="55"/>
      <c r="G145" s="44"/>
      <c r="H145" s="55"/>
      <c r="I145" s="76"/>
      <c r="J145" s="61"/>
    </row>
    <row r="146" spans="1:10" ht="13.5" customHeight="1">
      <c r="A146" s="7"/>
      <c r="B146" s="7"/>
      <c r="C146" s="8"/>
      <c r="D146" s="190" t="s">
        <v>102</v>
      </c>
      <c r="E146" s="147">
        <f>SUM(E148:E150)</f>
        <v>4000</v>
      </c>
      <c r="F146" s="55"/>
      <c r="G146" s="44"/>
      <c r="H146" s="55"/>
      <c r="I146" s="76"/>
      <c r="J146" s="61"/>
    </row>
    <row r="147" spans="1:10" ht="13.5" customHeight="1">
      <c r="A147" s="7"/>
      <c r="B147" s="7"/>
      <c r="C147" s="8"/>
      <c r="D147" s="190" t="s">
        <v>14</v>
      </c>
      <c r="E147" s="55"/>
      <c r="F147" s="55"/>
      <c r="G147" s="44"/>
      <c r="H147" s="55"/>
      <c r="I147" s="76"/>
      <c r="J147" s="61"/>
    </row>
    <row r="148" spans="1:10" ht="13.5" customHeight="1">
      <c r="A148" s="7"/>
      <c r="B148" s="7"/>
      <c r="C148" s="8">
        <v>2010</v>
      </c>
      <c r="D148" s="46" t="s">
        <v>91</v>
      </c>
      <c r="E148" s="59">
        <v>4000</v>
      </c>
      <c r="F148" s="59"/>
      <c r="G148" s="44"/>
      <c r="H148" s="73"/>
      <c r="I148" s="73"/>
      <c r="J148" s="61"/>
    </row>
    <row r="149" spans="1:10" ht="13.5" customHeight="1">
      <c r="A149" s="7"/>
      <c r="B149" s="7"/>
      <c r="C149" s="8"/>
      <c r="D149" s="46" t="s">
        <v>93</v>
      </c>
      <c r="E149" s="59"/>
      <c r="F149" s="59"/>
      <c r="G149" s="44"/>
      <c r="H149" s="73"/>
      <c r="I149" s="73"/>
      <c r="J149" s="61"/>
    </row>
    <row r="150" spans="1:10" ht="13.5" customHeight="1" thickBot="1">
      <c r="A150" s="7"/>
      <c r="B150" s="7"/>
      <c r="C150" s="8"/>
      <c r="D150" s="131" t="s">
        <v>92</v>
      </c>
      <c r="E150" s="59"/>
      <c r="F150" s="59"/>
      <c r="G150" s="44"/>
      <c r="H150" s="73"/>
      <c r="I150" s="73"/>
      <c r="J150" s="61"/>
    </row>
    <row r="151" spans="1:13" s="79" customFormat="1" ht="13.5" customHeight="1">
      <c r="A151" s="10">
        <v>851</v>
      </c>
      <c r="B151" s="10"/>
      <c r="C151" s="10"/>
      <c r="D151" s="10" t="s">
        <v>9</v>
      </c>
      <c r="E151" s="51">
        <f>SUM(E152,E159)</f>
        <v>75580</v>
      </c>
      <c r="F151" s="51">
        <f>SUM(F152,F159)</f>
        <v>61000</v>
      </c>
      <c r="G151" s="40">
        <f>F151/E151*100</f>
        <v>80.70918232336597</v>
      </c>
      <c r="H151" s="51"/>
      <c r="I151" s="51">
        <f>SUM(I152,I159)</f>
        <v>61000</v>
      </c>
      <c r="J151" s="69"/>
      <c r="K151" s="29"/>
      <c r="L151" s="29"/>
      <c r="M151" s="29"/>
    </row>
    <row r="152" spans="1:13" s="79" customFormat="1" ht="13.5" customHeight="1">
      <c r="A152" s="7"/>
      <c r="B152" s="7">
        <v>85156</v>
      </c>
      <c r="C152" s="7"/>
      <c r="D152" s="68" t="s">
        <v>129</v>
      </c>
      <c r="E152" s="55">
        <f>SUM(E156)</f>
        <v>61000</v>
      </c>
      <c r="F152" s="55">
        <f>SUM(F156)</f>
        <v>61000</v>
      </c>
      <c r="G152" s="44">
        <f>F152/E152*100</f>
        <v>100</v>
      </c>
      <c r="H152" s="55"/>
      <c r="I152" s="55">
        <f>SUM(I156)</f>
        <v>61000</v>
      </c>
      <c r="J152" s="69"/>
      <c r="K152" s="29"/>
      <c r="L152" s="29"/>
      <c r="M152" s="29"/>
    </row>
    <row r="153" spans="1:13" s="79" customFormat="1" ht="13.5" customHeight="1">
      <c r="A153" s="7"/>
      <c r="B153" s="7"/>
      <c r="C153" s="7"/>
      <c r="D153" s="68" t="s">
        <v>56</v>
      </c>
      <c r="E153" s="59"/>
      <c r="F153" s="59"/>
      <c r="G153" s="44"/>
      <c r="H153" s="76"/>
      <c r="I153" s="76"/>
      <c r="J153" s="69"/>
      <c r="K153" s="29"/>
      <c r="L153" s="29"/>
      <c r="M153" s="29"/>
    </row>
    <row r="154" spans="1:13" s="79" customFormat="1" ht="13.5" customHeight="1">
      <c r="A154" s="7"/>
      <c r="B154" s="7"/>
      <c r="C154" s="7"/>
      <c r="D154" s="190" t="s">
        <v>102</v>
      </c>
      <c r="E154" s="59">
        <f>SUM(E156)</f>
        <v>61000</v>
      </c>
      <c r="F154" s="59">
        <f>SUM(F156)</f>
        <v>61000</v>
      </c>
      <c r="G154" s="122">
        <f>F154/E154*100</f>
        <v>100</v>
      </c>
      <c r="H154" s="76"/>
      <c r="I154" s="59">
        <f>SUM(I156)</f>
        <v>61000</v>
      </c>
      <c r="J154" s="75"/>
      <c r="K154" s="29"/>
      <c r="L154" s="29"/>
      <c r="M154" s="29"/>
    </row>
    <row r="155" spans="1:13" s="79" customFormat="1" ht="13.5" customHeight="1">
      <c r="A155" s="7"/>
      <c r="B155" s="7"/>
      <c r="C155" s="7"/>
      <c r="D155" s="190" t="s">
        <v>14</v>
      </c>
      <c r="E155" s="59"/>
      <c r="F155" s="59"/>
      <c r="G155" s="44"/>
      <c r="H155" s="76"/>
      <c r="I155" s="76"/>
      <c r="J155" s="75"/>
      <c r="K155" s="29"/>
      <c r="L155" s="29"/>
      <c r="M155" s="29"/>
    </row>
    <row r="156" spans="1:13" s="79" customFormat="1" ht="13.5" customHeight="1" thickBot="1">
      <c r="A156" s="7"/>
      <c r="B156" s="8"/>
      <c r="C156" s="8">
        <v>2110</v>
      </c>
      <c r="D156" s="58" t="s">
        <v>153</v>
      </c>
      <c r="E156" s="59">
        <v>61000</v>
      </c>
      <c r="F156" s="59">
        <f>SUM(I156)</f>
        <v>61000</v>
      </c>
      <c r="G156" s="122">
        <f>F156/E156*100</f>
        <v>100</v>
      </c>
      <c r="H156" s="73"/>
      <c r="I156" s="73">
        <v>61000</v>
      </c>
      <c r="J156" s="75"/>
      <c r="K156" s="29"/>
      <c r="L156" s="29"/>
      <c r="M156" s="29"/>
    </row>
    <row r="157" spans="1:13" s="71" customFormat="1" ht="13.5" customHeight="1">
      <c r="A157" s="5"/>
      <c r="B157" s="5"/>
      <c r="C157" s="5"/>
      <c r="D157" s="62" t="s">
        <v>154</v>
      </c>
      <c r="E157" s="215"/>
      <c r="F157" s="215"/>
      <c r="G157" s="215"/>
      <c r="H157" s="215"/>
      <c r="I157" s="215"/>
      <c r="J157" s="169"/>
      <c r="K157" s="171"/>
      <c r="L157" s="170"/>
      <c r="M157" s="170"/>
    </row>
    <row r="158" spans="1:13" s="79" customFormat="1" ht="13.5" customHeight="1">
      <c r="A158" s="5"/>
      <c r="B158" s="5"/>
      <c r="C158" s="5"/>
      <c r="D158" s="62" t="s">
        <v>155</v>
      </c>
      <c r="E158" s="215"/>
      <c r="F158" s="215"/>
      <c r="G158" s="215"/>
      <c r="H158" s="215"/>
      <c r="I158" s="215"/>
      <c r="J158" s="89"/>
      <c r="K158" s="171"/>
      <c r="L158" s="171"/>
      <c r="M158" s="171"/>
    </row>
    <row r="159" spans="1:13" s="79" customFormat="1" ht="13.5" customHeight="1">
      <c r="A159" s="202"/>
      <c r="B159" s="203">
        <v>85195</v>
      </c>
      <c r="C159" s="203"/>
      <c r="D159" s="204" t="s">
        <v>10</v>
      </c>
      <c r="E159" s="101">
        <f>SUM(E162)</f>
        <v>14580</v>
      </c>
      <c r="F159" s="215"/>
      <c r="G159" s="215"/>
      <c r="H159" s="215"/>
      <c r="I159" s="215"/>
      <c r="J159" s="89"/>
      <c r="K159" s="171"/>
      <c r="L159" s="171"/>
      <c r="M159" s="171"/>
    </row>
    <row r="160" spans="1:13" s="79" customFormat="1" ht="13.5" customHeight="1">
      <c r="A160" s="202"/>
      <c r="B160" s="205"/>
      <c r="C160" s="203"/>
      <c r="D160" s="206" t="s">
        <v>102</v>
      </c>
      <c r="E160" s="142">
        <f>SUM(E162)</f>
        <v>14580</v>
      </c>
      <c r="F160" s="215"/>
      <c r="G160" s="215"/>
      <c r="H160" s="215"/>
      <c r="I160" s="215"/>
      <c r="J160" s="89"/>
      <c r="K160" s="171"/>
      <c r="L160" s="171"/>
      <c r="M160" s="171"/>
    </row>
    <row r="161" spans="1:13" s="79" customFormat="1" ht="13.5" customHeight="1">
      <c r="A161" s="202"/>
      <c r="B161" s="205"/>
      <c r="C161" s="205"/>
      <c r="D161" s="206" t="s">
        <v>14</v>
      </c>
      <c r="E161" s="215"/>
      <c r="F161" s="215"/>
      <c r="G161" s="215"/>
      <c r="H161" s="215"/>
      <c r="I161" s="215"/>
      <c r="J161" s="89"/>
      <c r="K161" s="171"/>
      <c r="L161" s="171"/>
      <c r="M161" s="171"/>
    </row>
    <row r="162" spans="1:13" s="79" customFormat="1" ht="13.5" customHeight="1">
      <c r="A162" s="202"/>
      <c r="B162" s="205"/>
      <c r="C162" s="205">
        <v>2010</v>
      </c>
      <c r="D162" s="207" t="s">
        <v>103</v>
      </c>
      <c r="E162" s="142">
        <v>14580</v>
      </c>
      <c r="F162" s="215"/>
      <c r="G162" s="215"/>
      <c r="H162" s="215"/>
      <c r="I162" s="215"/>
      <c r="J162" s="89"/>
      <c r="K162" s="171"/>
      <c r="L162" s="171"/>
      <c r="M162" s="171"/>
    </row>
    <row r="163" spans="1:13" s="79" customFormat="1" ht="13.5" customHeight="1">
      <c r="A163" s="202"/>
      <c r="B163" s="205"/>
      <c r="C163" s="205"/>
      <c r="D163" s="207" t="s">
        <v>104</v>
      </c>
      <c r="E163" s="106"/>
      <c r="F163" s="106"/>
      <c r="G163" s="208"/>
      <c r="H163" s="209"/>
      <c r="I163" s="209"/>
      <c r="J163" s="89"/>
      <c r="K163" s="171"/>
      <c r="L163" s="171"/>
      <c r="M163" s="171"/>
    </row>
    <row r="164" spans="1:13" s="79" customFormat="1" ht="13.5" customHeight="1" thickBot="1">
      <c r="A164" s="210"/>
      <c r="B164" s="211"/>
      <c r="C164" s="211"/>
      <c r="D164" s="212" t="s">
        <v>105</v>
      </c>
      <c r="E164" s="185"/>
      <c r="F164" s="185"/>
      <c r="G164" s="213"/>
      <c r="H164" s="214"/>
      <c r="I164" s="214"/>
      <c r="J164" s="89"/>
      <c r="K164" s="171"/>
      <c r="L164" s="171"/>
      <c r="M164" s="171"/>
    </row>
    <row r="165" spans="1:13" s="79" customFormat="1" ht="13.5" customHeight="1">
      <c r="A165" s="138">
        <v>852</v>
      </c>
      <c r="B165" s="138"/>
      <c r="C165" s="139"/>
      <c r="D165" s="138" t="s">
        <v>12</v>
      </c>
      <c r="E165" s="140">
        <f>SUM(E166,E176,E183,E191,E198,E204,E214)</f>
        <v>22850413</v>
      </c>
      <c r="F165" s="140">
        <f>SUM(H165:I165)</f>
        <v>23132500</v>
      </c>
      <c r="G165" s="141">
        <f>F165/E165*100</f>
        <v>101.23449409864058</v>
      </c>
      <c r="H165" s="140">
        <f>SUM(H166,H176,H183,H191,H204,H214)</f>
        <v>22720500</v>
      </c>
      <c r="I165" s="140">
        <f>SUM(I166,I176,I183,I191,I204,I214)</f>
        <v>412000</v>
      </c>
      <c r="J165" s="89"/>
      <c r="K165" s="171"/>
      <c r="L165" s="171"/>
      <c r="M165" s="171"/>
    </row>
    <row r="166" spans="1:13" s="79" customFormat="1" ht="13.5" customHeight="1">
      <c r="A166" s="7"/>
      <c r="B166" s="7">
        <v>85203</v>
      </c>
      <c r="C166" s="7"/>
      <c r="D166" s="25" t="s">
        <v>11</v>
      </c>
      <c r="E166" s="55">
        <f>SUM(E173:E175)</f>
        <v>412000</v>
      </c>
      <c r="F166" s="55">
        <f>SUM(H166:I166)</f>
        <v>412000</v>
      </c>
      <c r="G166" s="44">
        <f>F166/E166*100</f>
        <v>100</v>
      </c>
      <c r="H166" s="55"/>
      <c r="I166" s="55">
        <f>SUM(I173:I175)</f>
        <v>412000</v>
      </c>
      <c r="J166" s="89"/>
      <c r="K166" s="171"/>
      <c r="L166" s="171"/>
      <c r="M166" s="171"/>
    </row>
    <row r="167" spans="1:13" s="79" customFormat="1" ht="13.5" customHeight="1" thickBot="1">
      <c r="A167" s="11"/>
      <c r="B167" s="11"/>
      <c r="C167" s="11"/>
      <c r="D167" s="229" t="s">
        <v>102</v>
      </c>
      <c r="E167" s="148">
        <f>SUM(E173)</f>
        <v>412000</v>
      </c>
      <c r="F167" s="148">
        <f>SUM(H167:I167)</f>
        <v>412000</v>
      </c>
      <c r="G167" s="125">
        <f>F167/E167*100</f>
        <v>100</v>
      </c>
      <c r="H167" s="148"/>
      <c r="I167" s="148">
        <f>SUM(I173)</f>
        <v>412000</v>
      </c>
      <c r="J167" s="89"/>
      <c r="K167" s="171"/>
      <c r="L167" s="171"/>
      <c r="M167" s="171"/>
    </row>
    <row r="168" spans="1:13" s="79" customFormat="1" ht="13.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89"/>
      <c r="K168" s="171"/>
      <c r="L168" s="171"/>
      <c r="M168" s="171"/>
    </row>
    <row r="169" spans="1:13" s="79" customFormat="1" ht="13.5" customHeight="1">
      <c r="A169" s="299" t="s">
        <v>71</v>
      </c>
      <c r="B169" s="300"/>
      <c r="C169" s="300"/>
      <c r="D169" s="300"/>
      <c r="E169" s="300"/>
      <c r="F169" s="300"/>
      <c r="G169" s="300"/>
      <c r="H169" s="300"/>
      <c r="I169" s="300"/>
      <c r="J169" s="89"/>
      <c r="K169" s="171"/>
      <c r="L169" s="171"/>
      <c r="M169" s="171"/>
    </row>
    <row r="170" spans="1:13" s="130" customFormat="1" ht="13.5" customHeight="1" thickBot="1">
      <c r="A170" s="132"/>
      <c r="B170" s="133"/>
      <c r="C170" s="133"/>
      <c r="D170" s="134"/>
      <c r="E170" s="135"/>
      <c r="F170" s="135"/>
      <c r="G170" s="136"/>
      <c r="H170" s="137"/>
      <c r="I170" s="137"/>
      <c r="J170" s="172"/>
      <c r="K170" s="171"/>
      <c r="L170" s="173"/>
      <c r="M170" s="173"/>
    </row>
    <row r="171" spans="1:13" s="79" customFormat="1" ht="13.5" customHeight="1" thickBot="1">
      <c r="A171" s="167" t="s">
        <v>15</v>
      </c>
      <c r="B171" s="167" t="s">
        <v>16</v>
      </c>
      <c r="C171" s="167" t="s">
        <v>17</v>
      </c>
      <c r="D171" s="167" t="s">
        <v>18</v>
      </c>
      <c r="E171" s="168" t="s">
        <v>23</v>
      </c>
      <c r="F171" s="168" t="s">
        <v>24</v>
      </c>
      <c r="G171" s="168" t="s">
        <v>21</v>
      </c>
      <c r="H171" s="168" t="s">
        <v>22</v>
      </c>
      <c r="I171" s="168" t="s">
        <v>25</v>
      </c>
      <c r="J171" s="61"/>
      <c r="K171" s="29"/>
      <c r="L171" s="29"/>
      <c r="M171" s="29"/>
    </row>
    <row r="172" spans="1:13" s="79" customFormat="1" ht="13.5" customHeight="1">
      <c r="A172" s="11"/>
      <c r="B172" s="11"/>
      <c r="C172" s="11"/>
      <c r="D172" s="229" t="s">
        <v>14</v>
      </c>
      <c r="E172" s="83"/>
      <c r="F172" s="83"/>
      <c r="G172" s="129"/>
      <c r="H172" s="83"/>
      <c r="I172" s="83"/>
      <c r="J172" s="61"/>
      <c r="K172" s="29"/>
      <c r="L172" s="29"/>
      <c r="M172" s="29"/>
    </row>
    <row r="173" spans="1:13" s="79" customFormat="1" ht="13.5" customHeight="1">
      <c r="A173" s="7"/>
      <c r="B173" s="8"/>
      <c r="C173" s="8">
        <v>2110</v>
      </c>
      <c r="D173" s="62" t="s">
        <v>153</v>
      </c>
      <c r="E173" s="59">
        <v>412000</v>
      </c>
      <c r="F173" s="59">
        <f>SUM(H173:I173)</f>
        <v>412000</v>
      </c>
      <c r="G173" s="122">
        <f>F173/E173*100</f>
        <v>100</v>
      </c>
      <c r="H173" s="73"/>
      <c r="I173" s="73">
        <v>412000</v>
      </c>
      <c r="J173" s="61"/>
      <c r="K173" s="29"/>
      <c r="L173" s="29"/>
      <c r="M173" s="29"/>
    </row>
    <row r="174" spans="1:13" s="79" customFormat="1" ht="13.5" customHeight="1">
      <c r="A174" s="7"/>
      <c r="B174" s="8"/>
      <c r="C174" s="8"/>
      <c r="D174" s="62" t="s">
        <v>154</v>
      </c>
      <c r="E174" s="59"/>
      <c r="F174" s="59"/>
      <c r="G174" s="44"/>
      <c r="H174" s="73"/>
      <c r="I174" s="73"/>
      <c r="J174" s="61"/>
      <c r="K174" s="29"/>
      <c r="L174" s="29"/>
      <c r="M174" s="29"/>
    </row>
    <row r="175" spans="1:13" s="79" customFormat="1" ht="13.5" customHeight="1">
      <c r="A175" s="7"/>
      <c r="B175" s="8"/>
      <c r="C175" s="8"/>
      <c r="D175" s="62" t="s">
        <v>155</v>
      </c>
      <c r="E175" s="59"/>
      <c r="F175" s="59"/>
      <c r="G175" s="44"/>
      <c r="H175" s="73"/>
      <c r="I175" s="73"/>
      <c r="J175" s="61"/>
      <c r="K175" s="29"/>
      <c r="L175" s="29"/>
      <c r="M175" s="29"/>
    </row>
    <row r="176" spans="1:13" s="79" customFormat="1" ht="13.5" customHeight="1">
      <c r="A176" s="7"/>
      <c r="B176" s="7">
        <v>85212</v>
      </c>
      <c r="C176" s="7"/>
      <c r="D176" s="25" t="s">
        <v>136</v>
      </c>
      <c r="E176" s="55">
        <f>SUM(E180:E182)</f>
        <v>20049000</v>
      </c>
      <c r="F176" s="55">
        <f>SUM(F180:F182)</f>
        <v>22329000</v>
      </c>
      <c r="G176" s="44">
        <f>F176/E176*100</f>
        <v>111.3721382612599</v>
      </c>
      <c r="H176" s="55">
        <f>SUM(H180:H182)</f>
        <v>22329000</v>
      </c>
      <c r="I176" s="76"/>
      <c r="J176" s="61"/>
      <c r="K176" s="29"/>
      <c r="L176" s="29"/>
      <c r="M176" s="29"/>
    </row>
    <row r="177" spans="1:13" s="79" customFormat="1" ht="13.5" customHeight="1">
      <c r="A177" s="7"/>
      <c r="B177" s="8"/>
      <c r="C177" s="8"/>
      <c r="D177" s="25" t="s">
        <v>137</v>
      </c>
      <c r="E177" s="55"/>
      <c r="F177" s="55"/>
      <c r="G177" s="44"/>
      <c r="H177" s="73"/>
      <c r="I177" s="73"/>
      <c r="J177" s="61"/>
      <c r="K177" s="29"/>
      <c r="L177" s="29"/>
      <c r="M177" s="29"/>
    </row>
    <row r="178" spans="1:13" s="79" customFormat="1" ht="13.5" customHeight="1">
      <c r="A178" s="11"/>
      <c r="B178" s="13"/>
      <c r="C178" s="13"/>
      <c r="D178" s="229" t="s">
        <v>102</v>
      </c>
      <c r="E178" s="148">
        <f>SUM(E180)</f>
        <v>20049000</v>
      </c>
      <c r="F178" s="148">
        <f>SUM(H178:I178)</f>
        <v>22329000</v>
      </c>
      <c r="G178" s="122">
        <f>F178/E178*100</f>
        <v>111.3721382612599</v>
      </c>
      <c r="H178" s="86">
        <f>SUM(H180)</f>
        <v>22329000</v>
      </c>
      <c r="I178" s="86"/>
      <c r="J178" s="61"/>
      <c r="K178" s="29"/>
      <c r="L178" s="29"/>
      <c r="M178" s="29"/>
    </row>
    <row r="179" spans="1:13" s="79" customFormat="1" ht="13.5" customHeight="1">
      <c r="A179" s="7"/>
      <c r="B179" s="8"/>
      <c r="C179" s="8"/>
      <c r="D179" s="190" t="s">
        <v>14</v>
      </c>
      <c r="E179" s="55"/>
      <c r="F179" s="55"/>
      <c r="G179" s="44"/>
      <c r="H179" s="73"/>
      <c r="I179" s="73"/>
      <c r="J179" s="69"/>
      <c r="K179" s="29"/>
      <c r="L179" s="29"/>
      <c r="M179" s="29"/>
    </row>
    <row r="180" spans="1:13" s="79" customFormat="1" ht="13.5" customHeight="1">
      <c r="A180" s="7"/>
      <c r="B180" s="8"/>
      <c r="C180" s="8">
        <v>2010</v>
      </c>
      <c r="D180" s="46" t="s">
        <v>91</v>
      </c>
      <c r="E180" s="59">
        <v>20049000</v>
      </c>
      <c r="F180" s="59">
        <f>SUM(H180:I180)</f>
        <v>22329000</v>
      </c>
      <c r="G180" s="122">
        <f>F180/E180*100</f>
        <v>111.3721382612599</v>
      </c>
      <c r="H180" s="73">
        <v>22329000</v>
      </c>
      <c r="I180" s="73"/>
      <c r="J180" s="69"/>
      <c r="K180" s="29"/>
      <c r="L180" s="29"/>
      <c r="M180" s="29"/>
    </row>
    <row r="181" spans="1:10" ht="13.5" customHeight="1">
      <c r="A181" s="7"/>
      <c r="B181" s="8"/>
      <c r="C181" s="8"/>
      <c r="D181" s="46" t="s">
        <v>93</v>
      </c>
      <c r="E181" s="59"/>
      <c r="F181" s="59"/>
      <c r="G181" s="44"/>
      <c r="H181" s="73"/>
      <c r="I181" s="73"/>
      <c r="J181" s="74"/>
    </row>
    <row r="182" spans="1:10" ht="13.5" customHeight="1">
      <c r="A182" s="7"/>
      <c r="B182" s="8"/>
      <c r="C182" s="8"/>
      <c r="D182" s="131" t="s">
        <v>92</v>
      </c>
      <c r="E182" s="59"/>
      <c r="F182" s="59"/>
      <c r="G182" s="44"/>
      <c r="H182" s="73"/>
      <c r="I182" s="73"/>
      <c r="J182" s="61"/>
    </row>
    <row r="183" spans="1:10" ht="13.5" customHeight="1">
      <c r="A183" s="7"/>
      <c r="B183" s="7">
        <v>85213</v>
      </c>
      <c r="C183" s="7"/>
      <c r="D183" s="68" t="s">
        <v>84</v>
      </c>
      <c r="E183" s="55">
        <f>SUM(E188)</f>
        <v>165257</v>
      </c>
      <c r="F183" s="55">
        <f>SUM(H183:I183)</f>
        <v>38500</v>
      </c>
      <c r="G183" s="44">
        <f>F183/E183*100</f>
        <v>23.29704641860859</v>
      </c>
      <c r="H183" s="55">
        <f>SUM(H188)</f>
        <v>38500</v>
      </c>
      <c r="I183" s="55"/>
      <c r="J183" s="61"/>
    </row>
    <row r="184" spans="1:10" ht="13.5" customHeight="1">
      <c r="A184" s="7"/>
      <c r="B184" s="7"/>
      <c r="C184" s="7"/>
      <c r="D184" s="68" t="s">
        <v>85</v>
      </c>
      <c r="E184" s="59"/>
      <c r="F184" s="55"/>
      <c r="G184" s="44"/>
      <c r="H184" s="55"/>
      <c r="I184" s="55"/>
      <c r="J184" s="61"/>
    </row>
    <row r="185" spans="1:10" ht="13.5" customHeight="1">
      <c r="A185" s="7"/>
      <c r="B185" s="7"/>
      <c r="C185" s="7"/>
      <c r="D185" s="68" t="s">
        <v>128</v>
      </c>
      <c r="E185" s="59"/>
      <c r="F185" s="55"/>
      <c r="G185" s="44"/>
      <c r="H185" s="55"/>
      <c r="I185" s="55"/>
      <c r="J185" s="61"/>
    </row>
    <row r="186" spans="1:10" ht="13.5" customHeight="1">
      <c r="A186" s="7"/>
      <c r="B186" s="7"/>
      <c r="C186" s="7"/>
      <c r="D186" s="190" t="s">
        <v>102</v>
      </c>
      <c r="E186" s="59">
        <f>SUM(E188)</f>
        <v>165257</v>
      </c>
      <c r="F186" s="147">
        <f>SUM(H186:I186)</f>
        <v>38500</v>
      </c>
      <c r="G186" s="122">
        <f>F186/E186*100</f>
        <v>23.29704641860859</v>
      </c>
      <c r="H186" s="59">
        <f>SUM(H188)</f>
        <v>38500</v>
      </c>
      <c r="I186" s="55"/>
      <c r="J186" s="61"/>
    </row>
    <row r="187" spans="1:10" ht="13.5" customHeight="1">
      <c r="A187" s="7"/>
      <c r="B187" s="7"/>
      <c r="C187" s="7"/>
      <c r="D187" s="190" t="s">
        <v>14</v>
      </c>
      <c r="E187" s="59"/>
      <c r="F187" s="55"/>
      <c r="G187" s="44"/>
      <c r="H187" s="55"/>
      <c r="I187" s="55"/>
      <c r="J187" s="61"/>
    </row>
    <row r="188" spans="1:10" ht="13.5" customHeight="1">
      <c r="A188" s="7"/>
      <c r="B188" s="8"/>
      <c r="C188" s="8">
        <v>2010</v>
      </c>
      <c r="D188" s="46" t="s">
        <v>91</v>
      </c>
      <c r="E188" s="59">
        <v>165257</v>
      </c>
      <c r="F188" s="147">
        <f>SUM(H188:I188)</f>
        <v>38500</v>
      </c>
      <c r="G188" s="122">
        <f>F188/E188*100</f>
        <v>23.29704641860859</v>
      </c>
      <c r="H188" s="73">
        <v>38500</v>
      </c>
      <c r="I188" s="73"/>
      <c r="J188" s="61"/>
    </row>
    <row r="189" spans="1:10" ht="13.5" customHeight="1">
      <c r="A189" s="7"/>
      <c r="B189" s="8"/>
      <c r="C189" s="8"/>
      <c r="D189" s="46" t="s">
        <v>93</v>
      </c>
      <c r="E189" s="59"/>
      <c r="F189" s="59"/>
      <c r="G189" s="44"/>
      <c r="H189" s="73"/>
      <c r="I189" s="73"/>
      <c r="J189" s="74"/>
    </row>
    <row r="190" spans="1:10" ht="13.5" customHeight="1">
      <c r="A190" s="7"/>
      <c r="B190" s="8"/>
      <c r="C190" s="8"/>
      <c r="D190" s="131" t="s">
        <v>92</v>
      </c>
      <c r="E190" s="59"/>
      <c r="F190" s="59"/>
      <c r="G190" s="44"/>
      <c r="H190" s="73"/>
      <c r="I190" s="73"/>
      <c r="J190" s="69"/>
    </row>
    <row r="191" spans="1:10" ht="13.5" customHeight="1">
      <c r="A191" s="11"/>
      <c r="B191" s="11">
        <v>85214</v>
      </c>
      <c r="C191" s="11"/>
      <c r="D191" s="104" t="s">
        <v>37</v>
      </c>
      <c r="E191" s="83">
        <f>SUM(E195)</f>
        <v>1471186</v>
      </c>
      <c r="F191" s="83"/>
      <c r="G191" s="44"/>
      <c r="H191" s="83"/>
      <c r="I191" s="114"/>
      <c r="J191" s="61"/>
    </row>
    <row r="192" spans="1:10" ht="13.5" customHeight="1">
      <c r="A192" s="11"/>
      <c r="B192" s="11"/>
      <c r="C192" s="11"/>
      <c r="D192" s="104" t="s">
        <v>27</v>
      </c>
      <c r="E192" s="84"/>
      <c r="F192" s="84"/>
      <c r="G192" s="44"/>
      <c r="H192" s="114"/>
      <c r="I192" s="114"/>
      <c r="J192" s="61"/>
    </row>
    <row r="193" spans="1:10" ht="13.5" customHeight="1">
      <c r="A193" s="11"/>
      <c r="B193" s="11"/>
      <c r="C193" s="11"/>
      <c r="D193" s="190" t="s">
        <v>102</v>
      </c>
      <c r="E193" s="84">
        <f>SUM(E195)</f>
        <v>1471186</v>
      </c>
      <c r="F193" s="84"/>
      <c r="G193" s="44"/>
      <c r="H193" s="114"/>
      <c r="I193" s="114"/>
      <c r="J193" s="61"/>
    </row>
    <row r="194" spans="1:10" ht="13.5" customHeight="1">
      <c r="A194" s="11"/>
      <c r="B194" s="11"/>
      <c r="C194" s="11"/>
      <c r="D194" s="190" t="s">
        <v>14</v>
      </c>
      <c r="E194" s="84"/>
      <c r="F194" s="84"/>
      <c r="G194" s="44"/>
      <c r="H194" s="114"/>
      <c r="I194" s="114"/>
      <c r="J194" s="61"/>
    </row>
    <row r="195" spans="1:10" ht="13.5" customHeight="1">
      <c r="A195" s="11"/>
      <c r="B195" s="13"/>
      <c r="C195" s="13">
        <v>2010</v>
      </c>
      <c r="D195" s="131" t="s">
        <v>91</v>
      </c>
      <c r="E195" s="84">
        <v>1471186</v>
      </c>
      <c r="F195" s="84"/>
      <c r="G195" s="125"/>
      <c r="H195" s="86"/>
      <c r="I195" s="86"/>
      <c r="J195" s="61"/>
    </row>
    <row r="196" spans="1:10" ht="13.5" customHeight="1">
      <c r="A196" s="11"/>
      <c r="B196" s="13"/>
      <c r="C196" s="13"/>
      <c r="D196" s="46" t="s">
        <v>93</v>
      </c>
      <c r="E196" s="84"/>
      <c r="F196" s="84"/>
      <c r="G196" s="129"/>
      <c r="H196" s="86"/>
      <c r="I196" s="86"/>
      <c r="J196" s="61"/>
    </row>
    <row r="197" spans="1:10" ht="13.5" customHeight="1">
      <c r="A197" s="7"/>
      <c r="B197" s="8"/>
      <c r="C197" s="8"/>
      <c r="D197" s="131" t="s">
        <v>92</v>
      </c>
      <c r="E197" s="59"/>
      <c r="F197" s="59"/>
      <c r="G197" s="44"/>
      <c r="H197" s="73"/>
      <c r="I197" s="73"/>
      <c r="J197" s="61"/>
    </row>
    <row r="198" spans="1:10" ht="13.5" customHeight="1">
      <c r="A198" s="182"/>
      <c r="B198" s="182">
        <v>85219</v>
      </c>
      <c r="C198" s="182"/>
      <c r="D198" s="278" t="s">
        <v>132</v>
      </c>
      <c r="E198" s="184">
        <f>SUM(E199)</f>
        <v>2970</v>
      </c>
      <c r="G198" s="126"/>
      <c r="H198" s="226"/>
      <c r="I198" s="226"/>
      <c r="J198" s="61"/>
    </row>
    <row r="199" spans="1:10" ht="13.5" customHeight="1">
      <c r="A199" s="7"/>
      <c r="B199" s="8"/>
      <c r="C199" s="11"/>
      <c r="D199" s="190" t="s">
        <v>102</v>
      </c>
      <c r="E199" s="59">
        <f>SUM(E201)</f>
        <v>2970</v>
      </c>
      <c r="F199" s="59"/>
      <c r="G199" s="44"/>
      <c r="H199" s="73"/>
      <c r="I199" s="73"/>
      <c r="J199" s="61"/>
    </row>
    <row r="200" spans="1:10" ht="13.5" customHeight="1">
      <c r="A200" s="7"/>
      <c r="B200" s="8"/>
      <c r="C200" s="11"/>
      <c r="D200" s="190" t="s">
        <v>14</v>
      </c>
      <c r="E200" s="59"/>
      <c r="F200" s="59"/>
      <c r="G200" s="44"/>
      <c r="H200" s="73"/>
      <c r="I200" s="73"/>
      <c r="J200" s="61"/>
    </row>
    <row r="201" spans="1:10" ht="13.5" customHeight="1">
      <c r="A201" s="7"/>
      <c r="B201" s="8"/>
      <c r="C201" s="13">
        <v>2010</v>
      </c>
      <c r="D201" s="131" t="s">
        <v>91</v>
      </c>
      <c r="E201" s="59">
        <v>2970</v>
      </c>
      <c r="F201" s="59"/>
      <c r="G201" s="44"/>
      <c r="H201" s="73"/>
      <c r="I201" s="73"/>
      <c r="J201" s="61"/>
    </row>
    <row r="202" spans="1:10" ht="13.5" customHeight="1">
      <c r="A202" s="7"/>
      <c r="B202" s="8"/>
      <c r="C202" s="13"/>
      <c r="D202" s="46" t="s">
        <v>93</v>
      </c>
      <c r="E202" s="59"/>
      <c r="F202" s="59"/>
      <c r="G202" s="44"/>
      <c r="H202" s="73"/>
      <c r="I202" s="73"/>
      <c r="J202" s="61"/>
    </row>
    <row r="203" spans="1:10" ht="13.5" customHeight="1">
      <c r="A203" s="7"/>
      <c r="B203" s="8"/>
      <c r="C203" s="8"/>
      <c r="D203" s="131" t="s">
        <v>92</v>
      </c>
      <c r="E203" s="59"/>
      <c r="F203" s="59"/>
      <c r="G203" s="44"/>
      <c r="H203" s="73"/>
      <c r="I203" s="73"/>
      <c r="J203" s="61"/>
    </row>
    <row r="204" spans="1:10" ht="13.5" customHeight="1">
      <c r="A204" s="7"/>
      <c r="B204" s="7">
        <v>85228</v>
      </c>
      <c r="C204" s="7"/>
      <c r="D204" s="68" t="s">
        <v>38</v>
      </c>
      <c r="E204" s="55">
        <f>SUM(E207)</f>
        <v>430000</v>
      </c>
      <c r="F204" s="55">
        <f>SUM(H204:I204)</f>
        <v>353000</v>
      </c>
      <c r="G204" s="126">
        <f>F204/E204*100</f>
        <v>82.09302325581396</v>
      </c>
      <c r="H204" s="55">
        <f>SUM(H207)</f>
        <v>353000</v>
      </c>
      <c r="I204" s="76"/>
      <c r="J204" s="61"/>
    </row>
    <row r="205" spans="1:10" ht="13.5" customHeight="1">
      <c r="A205" s="7"/>
      <c r="B205" s="7"/>
      <c r="C205" s="7"/>
      <c r="D205" s="190" t="s">
        <v>102</v>
      </c>
      <c r="E205" s="147">
        <f>SUM(E207)</f>
        <v>430000</v>
      </c>
      <c r="F205" s="147">
        <f>SUM(H205:I205)</f>
        <v>353000</v>
      </c>
      <c r="G205" s="122">
        <f>F205/E205*100</f>
        <v>82.09302325581396</v>
      </c>
      <c r="H205" s="147">
        <f>SUM(H207)</f>
        <v>353000</v>
      </c>
      <c r="I205" s="76"/>
      <c r="J205" s="61"/>
    </row>
    <row r="206" spans="1:10" ht="13.5" customHeight="1">
      <c r="A206" s="7"/>
      <c r="B206" s="7"/>
      <c r="C206" s="7"/>
      <c r="D206" s="190" t="s">
        <v>14</v>
      </c>
      <c r="E206" s="55"/>
      <c r="F206" s="55"/>
      <c r="G206" s="126"/>
      <c r="H206" s="55"/>
      <c r="I206" s="76"/>
      <c r="J206" s="61"/>
    </row>
    <row r="207" spans="1:10" ht="13.5" customHeight="1">
      <c r="A207" s="7"/>
      <c r="B207" s="8"/>
      <c r="C207" s="8">
        <v>2010</v>
      </c>
      <c r="D207" s="46" t="s">
        <v>91</v>
      </c>
      <c r="E207" s="59">
        <v>430000</v>
      </c>
      <c r="F207" s="147">
        <f>SUM(H207:I207)</f>
        <v>353000</v>
      </c>
      <c r="G207" s="122">
        <f>F207/E207*100</f>
        <v>82.09302325581396</v>
      </c>
      <c r="H207" s="73">
        <v>353000</v>
      </c>
      <c r="I207" s="73"/>
      <c r="J207" s="61"/>
    </row>
    <row r="208" spans="1:10" ht="13.5" customHeight="1">
      <c r="A208" s="7"/>
      <c r="B208" s="8"/>
      <c r="C208" s="8"/>
      <c r="D208" s="46" t="s">
        <v>93</v>
      </c>
      <c r="E208" s="59"/>
      <c r="F208" s="59"/>
      <c r="G208" s="122"/>
      <c r="H208" s="73"/>
      <c r="I208" s="73"/>
      <c r="J208" s="61"/>
    </row>
    <row r="209" spans="1:10" ht="13.5" customHeight="1" thickBot="1">
      <c r="A209" s="11"/>
      <c r="B209" s="13"/>
      <c r="C209" s="13"/>
      <c r="D209" s="131" t="s">
        <v>92</v>
      </c>
      <c r="E209" s="84"/>
      <c r="F209" s="84"/>
      <c r="G209" s="125"/>
      <c r="H209" s="86"/>
      <c r="I209" s="86"/>
      <c r="J209" s="61"/>
    </row>
    <row r="210" spans="1:10" ht="13.5" customHeight="1">
      <c r="A210" s="71"/>
      <c r="B210" s="71"/>
      <c r="C210" s="71"/>
      <c r="D210" s="71"/>
      <c r="E210" s="272"/>
      <c r="F210" s="272"/>
      <c r="G210" s="272"/>
      <c r="H210" s="272"/>
      <c r="I210" s="272"/>
      <c r="J210" s="61"/>
    </row>
    <row r="211" spans="1:10" ht="13.5" customHeight="1">
      <c r="A211" s="299" t="s">
        <v>73</v>
      </c>
      <c r="B211" s="300"/>
      <c r="C211" s="300"/>
      <c r="D211" s="300"/>
      <c r="E211" s="300"/>
      <c r="F211" s="300"/>
      <c r="G211" s="300"/>
      <c r="H211" s="300"/>
      <c r="I211" s="300"/>
      <c r="J211" s="61"/>
    </row>
    <row r="212" spans="1:10" ht="13.5" customHeight="1" thickBot="1">
      <c r="A212" s="132"/>
      <c r="B212" s="133"/>
      <c r="C212" s="133"/>
      <c r="D212" s="134"/>
      <c r="E212" s="135"/>
      <c r="F212" s="135"/>
      <c r="G212" s="136"/>
      <c r="H212" s="137"/>
      <c r="I212" s="137"/>
      <c r="J212" s="61"/>
    </row>
    <row r="213" spans="1:10" ht="13.5" customHeight="1" thickBot="1">
      <c r="A213" s="167" t="s">
        <v>15</v>
      </c>
      <c r="B213" s="167" t="s">
        <v>16</v>
      </c>
      <c r="C213" s="167" t="s">
        <v>17</v>
      </c>
      <c r="D213" s="167" t="s">
        <v>18</v>
      </c>
      <c r="E213" s="168" t="s">
        <v>23</v>
      </c>
      <c r="F213" s="168" t="s">
        <v>24</v>
      </c>
      <c r="G213" s="168" t="s">
        <v>21</v>
      </c>
      <c r="H213" s="168" t="s">
        <v>22</v>
      </c>
      <c r="I213" s="168" t="s">
        <v>25</v>
      </c>
      <c r="J213" s="61"/>
    </row>
    <row r="214" spans="1:10" ht="13.5" customHeight="1">
      <c r="A214" s="279"/>
      <c r="B214" s="280">
        <v>85278</v>
      </c>
      <c r="C214" s="280"/>
      <c r="D214" s="281" t="s">
        <v>99</v>
      </c>
      <c r="E214" s="282">
        <f>SUM(E217)</f>
        <v>320000</v>
      </c>
      <c r="F214" s="282"/>
      <c r="G214" s="282"/>
      <c r="H214" s="282"/>
      <c r="I214" s="282"/>
      <c r="J214" s="89"/>
    </row>
    <row r="215" spans="1:10" ht="13.5" customHeight="1">
      <c r="A215" s="216"/>
      <c r="B215" s="217"/>
      <c r="C215" s="217"/>
      <c r="D215" s="190" t="s">
        <v>102</v>
      </c>
      <c r="E215" s="224">
        <f>SUM(E217)</f>
        <v>320000</v>
      </c>
      <c r="F215" s="224"/>
      <c r="G215" s="224"/>
      <c r="H215" s="224"/>
      <c r="I215" s="224"/>
      <c r="J215" s="89"/>
    </row>
    <row r="216" spans="1:10" ht="13.5" customHeight="1">
      <c r="A216" s="186"/>
      <c r="B216" s="189"/>
      <c r="C216" s="189"/>
      <c r="D216" s="190" t="s">
        <v>14</v>
      </c>
      <c r="E216" s="224"/>
      <c r="F216" s="224"/>
      <c r="G216" s="224"/>
      <c r="H216" s="224"/>
      <c r="I216" s="224"/>
      <c r="J216" s="89"/>
    </row>
    <row r="217" spans="1:10" ht="13.5" customHeight="1">
      <c r="A217" s="216"/>
      <c r="B217" s="217"/>
      <c r="C217" s="218">
        <v>2010</v>
      </c>
      <c r="D217" s="219" t="s">
        <v>108</v>
      </c>
      <c r="E217" s="224">
        <v>320000</v>
      </c>
      <c r="F217" s="224"/>
      <c r="G217" s="224"/>
      <c r="H217" s="224"/>
      <c r="I217" s="224"/>
      <c r="J217" s="89"/>
    </row>
    <row r="218" spans="1:10" ht="13.5" customHeight="1">
      <c r="A218" s="216"/>
      <c r="B218" s="217"/>
      <c r="C218" s="218"/>
      <c r="D218" s="219" t="s">
        <v>104</v>
      </c>
      <c r="E218" s="224"/>
      <c r="F218" s="224"/>
      <c r="G218" s="224"/>
      <c r="H218" s="224"/>
      <c r="I218" s="224"/>
      <c r="J218" s="89"/>
    </row>
    <row r="219" spans="1:10" ht="13.5" customHeight="1" thickBot="1">
      <c r="A219" s="220"/>
      <c r="B219" s="221"/>
      <c r="C219" s="222"/>
      <c r="D219" s="223" t="s">
        <v>105</v>
      </c>
      <c r="E219" s="225"/>
      <c r="F219" s="225"/>
      <c r="G219" s="225"/>
      <c r="H219" s="225"/>
      <c r="I219" s="225"/>
      <c r="J219" s="89"/>
    </row>
    <row r="220" spans="1:10" ht="13.5" customHeight="1">
      <c r="A220" s="10">
        <v>853</v>
      </c>
      <c r="B220" s="10"/>
      <c r="C220" s="10"/>
      <c r="D220" s="10" t="s">
        <v>90</v>
      </c>
      <c r="E220" s="51">
        <f>SUM(E221,E227)</f>
        <v>355885</v>
      </c>
      <c r="F220" s="51">
        <f>SUM(F221,F227)</f>
        <v>320000</v>
      </c>
      <c r="G220" s="127">
        <f>F220/E220*100</f>
        <v>89.91668657009988</v>
      </c>
      <c r="H220" s="51"/>
      <c r="I220" s="51">
        <f>SUM(I221,I227)</f>
        <v>320000</v>
      </c>
      <c r="J220" s="89"/>
    </row>
    <row r="221" spans="1:10" ht="13.5" customHeight="1">
      <c r="A221" s="7"/>
      <c r="B221" s="7">
        <v>85321</v>
      </c>
      <c r="C221" s="7"/>
      <c r="D221" s="25" t="s">
        <v>39</v>
      </c>
      <c r="E221" s="55">
        <f>SUM(E224)</f>
        <v>349100</v>
      </c>
      <c r="F221" s="55">
        <f>SUM(F224)</f>
        <v>320000</v>
      </c>
      <c r="G221" s="126">
        <f>F221/E221*100</f>
        <v>91.6642795760527</v>
      </c>
      <c r="H221" s="55"/>
      <c r="I221" s="55">
        <f>SUM(I224)</f>
        <v>320000</v>
      </c>
      <c r="J221" s="89"/>
    </row>
    <row r="222" spans="1:10" ht="13.5" customHeight="1">
      <c r="A222" s="7"/>
      <c r="B222" s="7"/>
      <c r="C222" s="7"/>
      <c r="D222" s="190" t="s">
        <v>102</v>
      </c>
      <c r="E222" s="147">
        <f>SUM(E224)</f>
        <v>349100</v>
      </c>
      <c r="F222" s="147">
        <f>SUM(F224)</f>
        <v>320000</v>
      </c>
      <c r="G222" s="122">
        <f>F222/E222*100</f>
        <v>91.6642795760527</v>
      </c>
      <c r="H222" s="147"/>
      <c r="I222" s="147">
        <f>SUM(I224)</f>
        <v>320000</v>
      </c>
      <c r="J222" s="89"/>
    </row>
    <row r="223" spans="1:10" ht="13.5" customHeight="1">
      <c r="A223" s="7"/>
      <c r="B223" s="7"/>
      <c r="C223" s="7"/>
      <c r="D223" s="190" t="s">
        <v>14</v>
      </c>
      <c r="E223" s="55"/>
      <c r="F223" s="55"/>
      <c r="G223" s="126"/>
      <c r="H223" s="55"/>
      <c r="I223" s="55"/>
      <c r="J223" s="89"/>
    </row>
    <row r="224" spans="1:10" ht="13.5" customHeight="1">
      <c r="A224" s="7"/>
      <c r="B224" s="8"/>
      <c r="C224" s="8">
        <v>2110</v>
      </c>
      <c r="D224" s="58" t="s">
        <v>153</v>
      </c>
      <c r="E224" s="73">
        <v>349100</v>
      </c>
      <c r="F224" s="59">
        <f>SUM(H224:I224)</f>
        <v>320000</v>
      </c>
      <c r="G224" s="122">
        <f>F224/E224*100</f>
        <v>91.6642795760527</v>
      </c>
      <c r="H224" s="73"/>
      <c r="I224" s="224">
        <v>320000</v>
      </c>
      <c r="J224" s="89"/>
    </row>
    <row r="225" spans="1:10" ht="13.5" customHeight="1">
      <c r="A225" s="7"/>
      <c r="B225" s="8"/>
      <c r="C225" s="8"/>
      <c r="D225" s="62" t="s">
        <v>154</v>
      </c>
      <c r="E225" s="59"/>
      <c r="F225" s="59"/>
      <c r="G225" s="122"/>
      <c r="H225" s="73"/>
      <c r="I225" s="73"/>
      <c r="J225" s="89"/>
    </row>
    <row r="226" spans="1:10" ht="13.5" customHeight="1">
      <c r="A226" s="7"/>
      <c r="B226" s="8"/>
      <c r="C226" s="8"/>
      <c r="D226" s="62" t="s">
        <v>155</v>
      </c>
      <c r="E226" s="59"/>
      <c r="F226" s="59"/>
      <c r="G226" s="122"/>
      <c r="H226" s="73"/>
      <c r="I226" s="73"/>
      <c r="J226" s="89"/>
    </row>
    <row r="227" spans="1:10" ht="13.5" customHeight="1">
      <c r="A227" s="186"/>
      <c r="B227" s="189">
        <v>85334</v>
      </c>
      <c r="C227" s="188"/>
      <c r="D227" s="187" t="s">
        <v>100</v>
      </c>
      <c r="E227" s="184">
        <f>SUM(E230)</f>
        <v>6785</v>
      </c>
      <c r="F227" s="59"/>
      <c r="G227" s="122"/>
      <c r="H227" s="73"/>
      <c r="I227" s="73"/>
      <c r="J227" s="89"/>
    </row>
    <row r="228" spans="1:10" ht="13.5" customHeight="1">
      <c r="A228" s="186"/>
      <c r="B228" s="189"/>
      <c r="C228" s="188"/>
      <c r="D228" s="227" t="s">
        <v>102</v>
      </c>
      <c r="E228" s="59">
        <f>SUM(E230)</f>
        <v>6785</v>
      </c>
      <c r="F228" s="59"/>
      <c r="G228" s="122"/>
      <c r="H228" s="73"/>
      <c r="I228" s="73"/>
      <c r="J228" s="89"/>
    </row>
    <row r="229" spans="1:10" ht="13.5" customHeight="1">
      <c r="A229" s="186"/>
      <c r="B229" s="189"/>
      <c r="C229" s="188"/>
      <c r="D229" s="227" t="s">
        <v>14</v>
      </c>
      <c r="E229" s="59"/>
      <c r="F229" s="59"/>
      <c r="G229" s="122"/>
      <c r="H229" s="73"/>
      <c r="I229" s="73"/>
      <c r="J229" s="89"/>
    </row>
    <row r="230" spans="1:10" ht="13.5" customHeight="1">
      <c r="A230" s="186"/>
      <c r="B230" s="189"/>
      <c r="C230" s="188">
        <v>2110</v>
      </c>
      <c r="D230" s="58" t="s">
        <v>153</v>
      </c>
      <c r="E230" s="59">
        <v>6785</v>
      </c>
      <c r="F230" s="59"/>
      <c r="G230" s="122"/>
      <c r="H230" s="73"/>
      <c r="I230" s="73"/>
      <c r="J230" s="89"/>
    </row>
    <row r="231" spans="1:10" ht="13.5" customHeight="1">
      <c r="A231" s="186"/>
      <c r="B231" s="189"/>
      <c r="C231" s="188"/>
      <c r="D231" s="62" t="s">
        <v>154</v>
      </c>
      <c r="E231" s="59"/>
      <c r="F231" s="59"/>
      <c r="G231" s="122"/>
      <c r="H231" s="73"/>
      <c r="I231" s="73"/>
      <c r="J231" s="89"/>
    </row>
    <row r="232" spans="1:10" ht="13.5" customHeight="1" thickBot="1">
      <c r="A232" s="192"/>
      <c r="B232" s="228"/>
      <c r="C232" s="193"/>
      <c r="D232" s="62" t="s">
        <v>155</v>
      </c>
      <c r="E232" s="66"/>
      <c r="F232" s="66"/>
      <c r="G232" s="124"/>
      <c r="H232" s="77"/>
      <c r="I232" s="77"/>
      <c r="J232" s="89"/>
    </row>
    <row r="233" spans="1:10" ht="13.5" customHeight="1">
      <c r="A233" s="10">
        <v>854</v>
      </c>
      <c r="B233" s="10"/>
      <c r="C233" s="10"/>
      <c r="D233" s="10" t="s">
        <v>61</v>
      </c>
      <c r="E233" s="51">
        <f>SUM(E234)</f>
        <v>8300</v>
      </c>
      <c r="F233" s="51"/>
      <c r="G233" s="127"/>
      <c r="H233" s="51"/>
      <c r="I233" s="88"/>
      <c r="J233" s="89"/>
    </row>
    <row r="234" spans="1:10" ht="13.5" customHeight="1">
      <c r="A234" s="7"/>
      <c r="B234" s="7">
        <v>85415</v>
      </c>
      <c r="C234" s="7"/>
      <c r="D234" s="25" t="s">
        <v>62</v>
      </c>
      <c r="E234" s="55">
        <f>SUM(E237)</f>
        <v>8300</v>
      </c>
      <c r="F234" s="55"/>
      <c r="G234" s="126"/>
      <c r="H234" s="55"/>
      <c r="I234" s="73"/>
      <c r="J234" s="89"/>
    </row>
    <row r="235" spans="1:10" ht="13.5" customHeight="1">
      <c r="A235" s="7"/>
      <c r="B235" s="7"/>
      <c r="C235" s="7"/>
      <c r="D235" s="190" t="s">
        <v>102</v>
      </c>
      <c r="E235" s="147">
        <f>SUM(E237)</f>
        <v>8300</v>
      </c>
      <c r="F235" s="55"/>
      <c r="G235" s="126"/>
      <c r="H235" s="55"/>
      <c r="I235" s="73"/>
      <c r="J235" s="89"/>
    </row>
    <row r="236" spans="1:10" ht="13.5" customHeight="1">
      <c r="A236" s="7"/>
      <c r="B236" s="7"/>
      <c r="C236" s="7"/>
      <c r="D236" s="190" t="s">
        <v>14</v>
      </c>
      <c r="E236" s="55"/>
      <c r="F236" s="55"/>
      <c r="G236" s="126"/>
      <c r="H236" s="55"/>
      <c r="I236" s="73"/>
      <c r="J236" s="89"/>
    </row>
    <row r="237" spans="1:10" ht="13.5" customHeight="1">
      <c r="A237" s="7"/>
      <c r="B237" s="8"/>
      <c r="C237" s="8">
        <v>2010</v>
      </c>
      <c r="D237" s="46" t="s">
        <v>91</v>
      </c>
      <c r="E237" s="59">
        <v>8300</v>
      </c>
      <c r="F237" s="59"/>
      <c r="G237" s="122"/>
      <c r="H237" s="73"/>
      <c r="I237" s="73"/>
      <c r="J237" s="89"/>
    </row>
    <row r="238" spans="1:10" ht="13.5" customHeight="1">
      <c r="A238" s="7"/>
      <c r="B238" s="8"/>
      <c r="C238" s="8"/>
      <c r="D238" s="46" t="s">
        <v>93</v>
      </c>
      <c r="E238" s="59"/>
      <c r="F238" s="59"/>
      <c r="G238" s="122"/>
      <c r="H238" s="73"/>
      <c r="I238" s="73"/>
      <c r="J238" s="89"/>
    </row>
    <row r="239" spans="1:10" ht="13.5" customHeight="1" thickBot="1">
      <c r="A239" s="11"/>
      <c r="B239" s="13"/>
      <c r="C239" s="13"/>
      <c r="D239" s="131" t="s">
        <v>92</v>
      </c>
      <c r="E239" s="84"/>
      <c r="F239" s="84"/>
      <c r="G239" s="124"/>
      <c r="H239" s="86"/>
      <c r="I239" s="86"/>
      <c r="J239" s="89"/>
    </row>
    <row r="240" spans="1:10" ht="13.5" customHeight="1">
      <c r="A240" s="10">
        <v>921</v>
      </c>
      <c r="B240" s="17"/>
      <c r="C240" s="17"/>
      <c r="D240" s="10" t="s">
        <v>66</v>
      </c>
      <c r="E240" s="51">
        <f>SUM(E241,E247)</f>
        <v>29700</v>
      </c>
      <c r="F240" s="51"/>
      <c r="G240" s="127"/>
      <c r="H240" s="51"/>
      <c r="I240" s="88"/>
      <c r="J240" s="89"/>
    </row>
    <row r="241" spans="1:10" ht="13.5" customHeight="1">
      <c r="A241" s="7"/>
      <c r="B241" s="90">
        <v>92116</v>
      </c>
      <c r="C241" s="90"/>
      <c r="D241" s="91" t="s">
        <v>70</v>
      </c>
      <c r="E241" s="55">
        <f>SUM(E244)</f>
        <v>21700</v>
      </c>
      <c r="F241" s="55"/>
      <c r="G241" s="126"/>
      <c r="H241" s="55"/>
      <c r="I241" s="76"/>
      <c r="J241" s="89"/>
    </row>
    <row r="242" spans="1:10" ht="13.5" customHeight="1">
      <c r="A242" s="7"/>
      <c r="B242" s="90"/>
      <c r="C242" s="90"/>
      <c r="D242" s="190" t="s">
        <v>102</v>
      </c>
      <c r="E242" s="147">
        <f>SUM(E244)</f>
        <v>21700</v>
      </c>
      <c r="F242" s="55"/>
      <c r="G242" s="126"/>
      <c r="H242" s="55"/>
      <c r="I242" s="76"/>
      <c r="J242" s="89"/>
    </row>
    <row r="243" spans="1:10" ht="13.5" customHeight="1">
      <c r="A243" s="7"/>
      <c r="B243" s="90"/>
      <c r="C243" s="90"/>
      <c r="D243" s="190" t="s">
        <v>14</v>
      </c>
      <c r="E243" s="55"/>
      <c r="F243" s="55"/>
      <c r="G243" s="126"/>
      <c r="H243" s="55"/>
      <c r="I243" s="76"/>
      <c r="J243" s="89"/>
    </row>
    <row r="244" spans="1:10" ht="13.5" customHeight="1">
      <c r="A244" s="7"/>
      <c r="B244" s="8"/>
      <c r="C244" s="8">
        <v>2010</v>
      </c>
      <c r="D244" s="46" t="s">
        <v>91</v>
      </c>
      <c r="E244" s="59">
        <v>21700</v>
      </c>
      <c r="F244" s="59"/>
      <c r="G244" s="122"/>
      <c r="H244" s="73"/>
      <c r="I244" s="76"/>
      <c r="J244" s="89"/>
    </row>
    <row r="245" spans="1:10" ht="13.5" customHeight="1">
      <c r="A245" s="7"/>
      <c r="B245" s="7"/>
      <c r="C245" s="8"/>
      <c r="D245" s="46" t="s">
        <v>93</v>
      </c>
      <c r="E245" s="55"/>
      <c r="F245" s="55"/>
      <c r="G245" s="122"/>
      <c r="H245" s="76"/>
      <c r="I245" s="76"/>
      <c r="J245" s="89"/>
    </row>
    <row r="246" spans="1:10" ht="13.5" customHeight="1">
      <c r="A246" s="7"/>
      <c r="B246" s="7"/>
      <c r="C246" s="8"/>
      <c r="D246" s="46" t="s">
        <v>92</v>
      </c>
      <c r="E246" s="55"/>
      <c r="F246" s="55"/>
      <c r="G246" s="122"/>
      <c r="H246" s="76"/>
      <c r="I246" s="76"/>
      <c r="J246" s="89"/>
    </row>
    <row r="247" spans="1:10" ht="13.5" customHeight="1">
      <c r="A247" s="7"/>
      <c r="B247" s="7">
        <v>92195</v>
      </c>
      <c r="C247" s="7"/>
      <c r="D247" s="25" t="s">
        <v>10</v>
      </c>
      <c r="E247" s="55">
        <f>SUM(E250)</f>
        <v>8000</v>
      </c>
      <c r="F247" s="55"/>
      <c r="G247" s="126"/>
      <c r="H247" s="55"/>
      <c r="I247" s="73"/>
      <c r="J247" s="89"/>
    </row>
    <row r="248" spans="1:10" ht="13.5" customHeight="1">
      <c r="A248" s="7"/>
      <c r="B248" s="7"/>
      <c r="C248" s="7"/>
      <c r="D248" s="190" t="s">
        <v>102</v>
      </c>
      <c r="E248" s="147">
        <f>SUM(E250)</f>
        <v>8000</v>
      </c>
      <c r="F248" s="55"/>
      <c r="G248" s="126"/>
      <c r="H248" s="55"/>
      <c r="I248" s="73"/>
      <c r="J248" s="89"/>
    </row>
    <row r="249" spans="1:10" ht="13.5" customHeight="1">
      <c r="A249" s="7"/>
      <c r="B249" s="7"/>
      <c r="C249" s="7"/>
      <c r="D249" s="190" t="s">
        <v>14</v>
      </c>
      <c r="E249" s="55"/>
      <c r="F249" s="55"/>
      <c r="G249" s="126"/>
      <c r="H249" s="55"/>
      <c r="I249" s="73"/>
      <c r="J249" s="89"/>
    </row>
    <row r="250" spans="1:10" ht="13.5" customHeight="1">
      <c r="A250" s="7"/>
      <c r="B250" s="8"/>
      <c r="C250" s="8">
        <v>2010</v>
      </c>
      <c r="D250" s="46" t="s">
        <v>91</v>
      </c>
      <c r="E250" s="59">
        <v>8000</v>
      </c>
      <c r="F250" s="59"/>
      <c r="G250" s="122"/>
      <c r="H250" s="73"/>
      <c r="I250" s="73"/>
      <c r="J250" s="89"/>
    </row>
    <row r="251" spans="1:10" ht="13.5" customHeight="1" thickBot="1">
      <c r="A251" s="11"/>
      <c r="B251" s="13"/>
      <c r="C251" s="13"/>
      <c r="D251" s="131" t="s">
        <v>93</v>
      </c>
      <c r="E251" s="84"/>
      <c r="F251" s="84"/>
      <c r="G251" s="125"/>
      <c r="H251" s="86"/>
      <c r="I251" s="86"/>
      <c r="J251" s="89"/>
    </row>
    <row r="252" spans="1:10" ht="13.5" customHeight="1">
      <c r="A252" s="24"/>
      <c r="B252" s="23"/>
      <c r="C252" s="23"/>
      <c r="D252" s="294"/>
      <c r="E252" s="72"/>
      <c r="F252" s="72"/>
      <c r="G252" s="295"/>
      <c r="H252" s="272"/>
      <c r="I252" s="272"/>
      <c r="J252" s="89"/>
    </row>
    <row r="253" spans="1:10" ht="13.5" customHeight="1">
      <c r="A253" s="299" t="s">
        <v>131</v>
      </c>
      <c r="B253" s="300"/>
      <c r="C253" s="300"/>
      <c r="D253" s="300"/>
      <c r="E253" s="300"/>
      <c r="F253" s="300"/>
      <c r="G253" s="300"/>
      <c r="H253" s="300"/>
      <c r="I253" s="300"/>
      <c r="J253" s="89"/>
    </row>
    <row r="254" spans="1:10" ht="13.5" customHeight="1" thickBot="1">
      <c r="A254" s="132"/>
      <c r="B254" s="133"/>
      <c r="C254" s="133"/>
      <c r="D254" s="134"/>
      <c r="E254" s="135"/>
      <c r="F254" s="135"/>
      <c r="G254" s="136"/>
      <c r="H254" s="137"/>
      <c r="I254" s="137"/>
      <c r="J254" s="89"/>
    </row>
    <row r="255" spans="1:10" ht="13.5" customHeight="1" thickBot="1">
      <c r="A255" s="167" t="s">
        <v>15</v>
      </c>
      <c r="B255" s="167" t="s">
        <v>16</v>
      </c>
      <c r="C255" s="167" t="s">
        <v>17</v>
      </c>
      <c r="D255" s="167" t="s">
        <v>18</v>
      </c>
      <c r="E255" s="168" t="s">
        <v>23</v>
      </c>
      <c r="F255" s="168" t="s">
        <v>24</v>
      </c>
      <c r="G255" s="168" t="s">
        <v>21</v>
      </c>
      <c r="H255" s="168" t="s">
        <v>22</v>
      </c>
      <c r="I255" s="168" t="s">
        <v>25</v>
      </c>
      <c r="J255" s="89"/>
    </row>
    <row r="256" spans="1:10" ht="13.5" customHeight="1" thickBot="1">
      <c r="A256" s="22"/>
      <c r="B256" s="14"/>
      <c r="C256" s="14"/>
      <c r="D256" s="49" t="s">
        <v>92</v>
      </c>
      <c r="E256" s="66"/>
      <c r="F256" s="66"/>
      <c r="G256" s="124"/>
      <c r="H256" s="77"/>
      <c r="I256" s="77"/>
      <c r="J256" s="89"/>
    </row>
    <row r="257" spans="1:10" ht="13.5" customHeight="1" thickBot="1">
      <c r="A257" s="315" t="s">
        <v>72</v>
      </c>
      <c r="B257" s="316"/>
      <c r="C257" s="316"/>
      <c r="D257" s="317"/>
      <c r="E257" s="110">
        <f>SUM(E15,E22,E35,E64,E80,E99,E106,E138,E151,E165,E220,E233,E240)</f>
        <v>35049102.86</v>
      </c>
      <c r="F257" s="110">
        <f>SUM(F15,F22,F35,F64,F80,F99,F106,F138,F151,F165,F220,F233,F240)</f>
        <v>32866624</v>
      </c>
      <c r="G257" s="128">
        <f>F257/E257*100</f>
        <v>93.77308209936875</v>
      </c>
      <c r="H257" s="110">
        <f>SUM(H15,H22,H35,H64,H80,H99,H106,H138,H151,H165,H220,H233,H240)</f>
        <v>23287882</v>
      </c>
      <c r="I257" s="110">
        <f>SUM(I15,I22,I35,I64,I80,I99,I106,I138,I151,I165,I220,I233,I240)</f>
        <v>9578742</v>
      </c>
      <c r="J257" s="92"/>
    </row>
    <row r="258" spans="1:10" ht="13.5" customHeight="1">
      <c r="A258" s="98"/>
      <c r="B258" s="98"/>
      <c r="C258" s="98"/>
      <c r="D258" s="197" t="s">
        <v>102</v>
      </c>
      <c r="E258" s="232">
        <f>SUM(E17,E24,E30,E37,E47,E53,E59,E66,E75,E88,E94,E101,E109,E120,E133,E140,E146)+SUM(E154,E160,E167,E178,E186,E193,E199,E205,E215,E222,E228,E235,E242,E248)</f>
        <v>33490502.86</v>
      </c>
      <c r="F258" s="232">
        <f>SUM(H258:I258)</f>
        <v>32866624</v>
      </c>
      <c r="G258" s="122">
        <f>F258/E258*100</f>
        <v>98.1371469320482</v>
      </c>
      <c r="H258" s="232">
        <f>SUM(H17,H24,H30,H37,H47,H53,H59,H66,H75,H88,H94,H101,H109,H120,H140,H146,H154,H160,H167,H178,H186,H193,H205,H215,H222,H228,H235,H242,H248)</f>
        <v>23287882</v>
      </c>
      <c r="I258" s="232">
        <f>SUM(I17,I24,I30,I37,I47,I53,I59,I66,I75,I88,I94,I101,I109,I120,I140,I146,I154,I160,I167,I178,I186,I193,I205,I215,I222,I228,I235,I242,I248)</f>
        <v>9578742</v>
      </c>
      <c r="J258" s="92"/>
    </row>
    <row r="259" spans="1:10" ht="13.5" customHeight="1" thickBot="1">
      <c r="A259" s="195"/>
      <c r="B259" s="195"/>
      <c r="C259" s="195"/>
      <c r="D259" s="198" t="s">
        <v>106</v>
      </c>
      <c r="E259" s="233">
        <f>SUM(E116)</f>
        <v>1558600</v>
      </c>
      <c r="F259" s="233"/>
      <c r="G259" s="122"/>
      <c r="H259" s="233"/>
      <c r="I259" s="233"/>
      <c r="J259" s="92"/>
    </row>
    <row r="260" spans="1:10" ht="13.5" customHeight="1" thickBot="1">
      <c r="A260" s="196"/>
      <c r="B260" s="196"/>
      <c r="C260" s="196"/>
      <c r="D260" s="196" t="s">
        <v>107</v>
      </c>
      <c r="E260" s="110">
        <f>SUM(E258:E259)</f>
        <v>35049102.86</v>
      </c>
      <c r="F260" s="110">
        <f>SUM(F258:F259)</f>
        <v>32866624</v>
      </c>
      <c r="G260" s="128">
        <f>F260/E260*100</f>
        <v>93.77308209936875</v>
      </c>
      <c r="H260" s="110">
        <f>SUM(H258:H259)</f>
        <v>23287882</v>
      </c>
      <c r="I260" s="110">
        <f>SUM(I258:I259)</f>
        <v>9578742</v>
      </c>
      <c r="J260" s="92"/>
    </row>
    <row r="261" spans="1:10" ht="13.5" customHeight="1">
      <c r="A261" s="174"/>
      <c r="B261" s="174"/>
      <c r="C261" s="174"/>
      <c r="D261" s="174"/>
      <c r="E261" s="175"/>
      <c r="F261" s="175"/>
      <c r="G261" s="176"/>
      <c r="H261" s="175"/>
      <c r="I261" s="175"/>
      <c r="J261" s="92"/>
    </row>
    <row r="262" spans="5:10" ht="13.5" customHeight="1">
      <c r="E262" s="26"/>
      <c r="F262" s="26"/>
      <c r="G262" s="26"/>
      <c r="H262" s="26"/>
      <c r="I262" s="26"/>
      <c r="J262" s="92"/>
    </row>
    <row r="263" spans="1:10" ht="13.5" customHeight="1">
      <c r="A263" s="289"/>
      <c r="B263" s="290"/>
      <c r="C263" s="290"/>
      <c r="D263" s="290"/>
      <c r="E263" s="291">
        <f>E257-E260</f>
        <v>0</v>
      </c>
      <c r="F263" s="291">
        <f>F257-F260</f>
        <v>0</v>
      </c>
      <c r="G263" s="290"/>
      <c r="H263" s="291">
        <f>H257-H260</f>
        <v>0</v>
      </c>
      <c r="I263" s="291">
        <f>I257-I260</f>
        <v>0</v>
      </c>
      <c r="J263" s="92"/>
    </row>
    <row r="264" spans="5:10" ht="13.5" customHeight="1">
      <c r="E264" s="26"/>
      <c r="F264" s="26"/>
      <c r="G264" s="26"/>
      <c r="H264" s="26"/>
      <c r="I264" s="26"/>
      <c r="J264" s="92"/>
    </row>
    <row r="265" spans="5:10" ht="13.5" customHeight="1">
      <c r="E265" s="26"/>
      <c r="F265" s="26"/>
      <c r="G265" s="26"/>
      <c r="H265" s="26"/>
      <c r="I265" s="26"/>
      <c r="J265" s="92"/>
    </row>
    <row r="266" spans="5:10" ht="13.5" customHeight="1">
      <c r="E266" s="26"/>
      <c r="F266" s="26"/>
      <c r="G266" s="26"/>
      <c r="H266" s="26"/>
      <c r="I266" s="26"/>
      <c r="J266" s="92"/>
    </row>
    <row r="267" spans="5:10" ht="13.5" customHeight="1">
      <c r="E267" s="26"/>
      <c r="F267" s="26"/>
      <c r="G267" s="26"/>
      <c r="H267" s="26"/>
      <c r="I267" s="26"/>
      <c r="J267" s="92"/>
    </row>
    <row r="268" spans="5:10" ht="13.5" customHeight="1">
      <c r="E268" s="26"/>
      <c r="F268" s="26"/>
      <c r="G268" s="26"/>
      <c r="H268" s="26"/>
      <c r="I268" s="26"/>
      <c r="J268" s="92"/>
    </row>
    <row r="269" spans="5:10" ht="13.5" customHeight="1">
      <c r="E269" s="26"/>
      <c r="F269" s="26"/>
      <c r="G269" s="26"/>
      <c r="H269" s="26"/>
      <c r="I269" s="26"/>
      <c r="J269" s="92"/>
    </row>
    <row r="270" spans="5:10" ht="13.5" customHeight="1">
      <c r="E270" s="26"/>
      <c r="F270" s="26"/>
      <c r="G270" s="26"/>
      <c r="H270" s="26"/>
      <c r="I270" s="26"/>
      <c r="J270" s="92"/>
    </row>
    <row r="271" spans="5:10" ht="13.5" customHeight="1">
      <c r="E271" s="26"/>
      <c r="F271" s="26"/>
      <c r="G271" s="26"/>
      <c r="H271" s="26"/>
      <c r="I271" s="26"/>
      <c r="J271" s="92"/>
    </row>
    <row r="272" spans="5:10" ht="13.5" customHeight="1">
      <c r="E272" s="26"/>
      <c r="F272" s="26"/>
      <c r="G272" s="26"/>
      <c r="H272" s="26"/>
      <c r="I272" s="26"/>
      <c r="J272" s="92"/>
    </row>
    <row r="273" spans="5:10" ht="13.5" customHeight="1">
      <c r="E273" s="26"/>
      <c r="F273" s="26"/>
      <c r="G273" s="26"/>
      <c r="H273" s="26"/>
      <c r="I273" s="26"/>
      <c r="J273" s="92"/>
    </row>
    <row r="274" spans="5:10" ht="13.5" customHeight="1">
      <c r="E274" s="26"/>
      <c r="F274" s="26"/>
      <c r="G274" s="26"/>
      <c r="H274" s="26"/>
      <c r="I274" s="26"/>
      <c r="J274" s="92"/>
    </row>
    <row r="275" spans="5:10" ht="13.5" customHeight="1">
      <c r="E275" s="26"/>
      <c r="F275" s="26"/>
      <c r="G275" s="26"/>
      <c r="H275" s="26"/>
      <c r="I275" s="26"/>
      <c r="J275" s="92"/>
    </row>
    <row r="276" spans="5:10" ht="13.5" customHeight="1">
      <c r="E276" s="26"/>
      <c r="F276" s="26"/>
      <c r="G276" s="26"/>
      <c r="H276" s="26"/>
      <c r="I276" s="26"/>
      <c r="J276" s="92"/>
    </row>
    <row r="277" spans="5:10" ht="13.5" customHeight="1">
      <c r="E277" s="26"/>
      <c r="F277" s="26"/>
      <c r="G277" s="26"/>
      <c r="H277" s="26"/>
      <c r="I277" s="26"/>
      <c r="J277" s="92"/>
    </row>
    <row r="278" spans="5:10" ht="13.5" customHeight="1">
      <c r="E278" s="26"/>
      <c r="F278" s="26"/>
      <c r="G278" s="26"/>
      <c r="H278" s="26"/>
      <c r="I278" s="26"/>
      <c r="J278" s="92"/>
    </row>
    <row r="279" spans="5:10" ht="13.5" customHeight="1">
      <c r="E279" s="26"/>
      <c r="F279" s="26"/>
      <c r="G279" s="26"/>
      <c r="H279" s="26"/>
      <c r="I279" s="26"/>
      <c r="J279" s="92"/>
    </row>
    <row r="280" spans="5:10" ht="13.5" customHeight="1">
      <c r="E280" s="26"/>
      <c r="F280" s="26"/>
      <c r="G280" s="26"/>
      <c r="H280" s="26"/>
      <c r="I280" s="26"/>
      <c r="J280" s="92"/>
    </row>
    <row r="281" spans="5:10" ht="13.5" customHeight="1">
      <c r="E281" s="26"/>
      <c r="F281" s="26"/>
      <c r="G281" s="26"/>
      <c r="H281" s="26"/>
      <c r="I281" s="26"/>
      <c r="J281" s="92"/>
    </row>
    <row r="282" spans="5:10" ht="13.5" customHeight="1">
      <c r="E282" s="26"/>
      <c r="F282" s="26"/>
      <c r="G282" s="26"/>
      <c r="H282" s="26"/>
      <c r="I282" s="26"/>
      <c r="J282" s="92"/>
    </row>
    <row r="283" spans="5:10" ht="13.5" customHeight="1">
      <c r="E283" s="26"/>
      <c r="F283" s="26"/>
      <c r="G283" s="26"/>
      <c r="H283" s="26"/>
      <c r="I283" s="26"/>
      <c r="J283" s="92"/>
    </row>
    <row r="284" spans="5:10" ht="13.5" customHeight="1">
      <c r="E284" s="26"/>
      <c r="F284" s="26"/>
      <c r="G284" s="26"/>
      <c r="H284" s="26"/>
      <c r="I284" s="26"/>
      <c r="J284" s="92"/>
    </row>
    <row r="285" spans="5:10" ht="13.5" customHeight="1">
      <c r="E285" s="26"/>
      <c r="F285" s="26"/>
      <c r="G285" s="26"/>
      <c r="H285" s="26"/>
      <c r="I285" s="26"/>
      <c r="J285" s="92"/>
    </row>
    <row r="286" spans="5:10" ht="13.5" customHeight="1">
      <c r="E286" s="26"/>
      <c r="F286" s="26"/>
      <c r="G286" s="26"/>
      <c r="H286" s="26"/>
      <c r="I286" s="26"/>
      <c r="J286" s="92"/>
    </row>
    <row r="287" spans="5:10" ht="13.5" customHeight="1">
      <c r="E287" s="26"/>
      <c r="F287" s="26"/>
      <c r="G287" s="26"/>
      <c r="H287" s="26"/>
      <c r="I287" s="26"/>
      <c r="J287" s="92"/>
    </row>
    <row r="288" spans="5:10" ht="13.5" customHeight="1">
      <c r="E288" s="26"/>
      <c r="F288" s="26"/>
      <c r="G288" s="26"/>
      <c r="H288" s="26"/>
      <c r="I288" s="26"/>
      <c r="J288" s="92"/>
    </row>
    <row r="289" spans="5:10" ht="13.5" customHeight="1">
      <c r="E289" s="26"/>
      <c r="F289" s="26"/>
      <c r="G289" s="26"/>
      <c r="H289" s="26"/>
      <c r="I289" s="26"/>
      <c r="J289" s="92"/>
    </row>
    <row r="290" spans="5:10" ht="13.5" customHeight="1">
      <c r="E290" s="26"/>
      <c r="F290" s="26"/>
      <c r="G290" s="26"/>
      <c r="H290" s="26"/>
      <c r="I290" s="26"/>
      <c r="J290" s="92"/>
    </row>
    <row r="291" spans="5:10" ht="13.5" customHeight="1">
      <c r="E291" s="26"/>
      <c r="F291" s="26"/>
      <c r="G291" s="26"/>
      <c r="H291" s="26"/>
      <c r="I291" s="26"/>
      <c r="J291" s="92"/>
    </row>
    <row r="292" spans="5:10" ht="13.5" customHeight="1">
      <c r="E292" s="26"/>
      <c r="F292" s="26"/>
      <c r="G292" s="26"/>
      <c r="H292" s="26"/>
      <c r="I292" s="26"/>
      <c r="J292" s="92"/>
    </row>
    <row r="293" spans="5:10" ht="13.5" customHeight="1">
      <c r="E293" s="26"/>
      <c r="F293" s="26"/>
      <c r="G293" s="26"/>
      <c r="H293" s="26"/>
      <c r="I293" s="26"/>
      <c r="J293" s="92"/>
    </row>
    <row r="294" spans="5:10" ht="13.5" customHeight="1">
      <c r="E294" s="26"/>
      <c r="F294" s="26"/>
      <c r="G294" s="26"/>
      <c r="H294" s="26"/>
      <c r="I294" s="26"/>
      <c r="J294" s="92"/>
    </row>
    <row r="295" spans="1:10" ht="13.5" customHeight="1">
      <c r="A295" s="299" t="s">
        <v>74</v>
      </c>
      <c r="B295" s="300"/>
      <c r="C295" s="300"/>
      <c r="D295" s="300"/>
      <c r="E295" s="300"/>
      <c r="F295" s="300"/>
      <c r="G295" s="300"/>
      <c r="H295" s="300"/>
      <c r="I295" s="300"/>
      <c r="J295" s="92"/>
    </row>
    <row r="296" spans="1:10" ht="13.5" customHeight="1" thickBot="1">
      <c r="A296" s="311" t="s">
        <v>69</v>
      </c>
      <c r="B296" s="311"/>
      <c r="C296" s="311"/>
      <c r="D296" s="311"/>
      <c r="E296" s="107"/>
      <c r="F296" s="107"/>
      <c r="G296" s="107"/>
      <c r="H296" s="107"/>
      <c r="I296" s="107"/>
      <c r="J296" s="92"/>
    </row>
    <row r="297" spans="1:10" ht="13.5" customHeight="1" thickBot="1">
      <c r="A297" s="306" t="s">
        <v>13</v>
      </c>
      <c r="B297" s="306" t="s">
        <v>28</v>
      </c>
      <c r="C297" s="306" t="s">
        <v>0</v>
      </c>
      <c r="D297" s="306" t="s">
        <v>1</v>
      </c>
      <c r="E297" s="302" t="s">
        <v>130</v>
      </c>
      <c r="F297" s="302" t="s">
        <v>98</v>
      </c>
      <c r="G297" s="302" t="s">
        <v>81</v>
      </c>
      <c r="H297" s="120" t="s">
        <v>14</v>
      </c>
      <c r="I297" s="121"/>
      <c r="J297" s="92"/>
    </row>
    <row r="298" spans="1:10" ht="13.5" customHeight="1">
      <c r="A298" s="307"/>
      <c r="B298" s="307"/>
      <c r="C298" s="307"/>
      <c r="D298" s="307"/>
      <c r="E298" s="303"/>
      <c r="F298" s="307"/>
      <c r="G298" s="303"/>
      <c r="H298" s="302" t="s">
        <v>19</v>
      </c>
      <c r="I298" s="302" t="s">
        <v>20</v>
      </c>
      <c r="J298" s="92"/>
    </row>
    <row r="299" spans="1:10" ht="13.5" customHeight="1" thickBot="1">
      <c r="A299" s="307"/>
      <c r="B299" s="307"/>
      <c r="C299" s="307"/>
      <c r="D299" s="307"/>
      <c r="E299" s="304"/>
      <c r="F299" s="308"/>
      <c r="G299" s="303"/>
      <c r="H299" s="305"/>
      <c r="I299" s="305"/>
      <c r="J299" s="92"/>
    </row>
    <row r="300" spans="1:10" ht="13.5" customHeight="1" thickBot="1">
      <c r="A300" s="117" t="s">
        <v>15</v>
      </c>
      <c r="B300" s="117" t="s">
        <v>16</v>
      </c>
      <c r="C300" s="117" t="s">
        <v>17</v>
      </c>
      <c r="D300" s="117" t="s">
        <v>18</v>
      </c>
      <c r="E300" s="118" t="s">
        <v>23</v>
      </c>
      <c r="F300" s="118" t="s">
        <v>24</v>
      </c>
      <c r="G300" s="118" t="s">
        <v>21</v>
      </c>
      <c r="H300" s="118" t="s">
        <v>22</v>
      </c>
      <c r="I300" s="118" t="s">
        <v>25</v>
      </c>
      <c r="J300" s="92"/>
    </row>
    <row r="301" spans="1:10" ht="13.5" customHeight="1">
      <c r="A301" s="4" t="s">
        <v>57</v>
      </c>
      <c r="B301" s="4"/>
      <c r="C301" s="4"/>
      <c r="D301" s="98" t="s">
        <v>58</v>
      </c>
      <c r="E301" s="101">
        <f>SUM(E302)</f>
        <v>20748.86</v>
      </c>
      <c r="F301" s="101"/>
      <c r="G301" s="101"/>
      <c r="H301" s="101"/>
      <c r="I301" s="99"/>
      <c r="J301" s="92"/>
    </row>
    <row r="302" spans="1:10" ht="13.5" customHeight="1">
      <c r="A302" s="5"/>
      <c r="B302" s="5" t="s">
        <v>59</v>
      </c>
      <c r="C302" s="5"/>
      <c r="D302" s="100" t="s">
        <v>10</v>
      </c>
      <c r="E302" s="101">
        <f>SUM(E303)</f>
        <v>20748.86</v>
      </c>
      <c r="F302" s="101"/>
      <c r="G302" s="101"/>
      <c r="H302" s="101"/>
      <c r="I302" s="101"/>
      <c r="J302" s="92"/>
    </row>
    <row r="303" spans="1:10" ht="13.5" customHeight="1">
      <c r="A303" s="5"/>
      <c r="B303" s="235"/>
      <c r="C303" s="235"/>
      <c r="D303" s="227" t="s">
        <v>110</v>
      </c>
      <c r="E303" s="142">
        <f>SUM(E305)</f>
        <v>20748.86</v>
      </c>
      <c r="F303" s="142"/>
      <c r="G303" s="142"/>
      <c r="H303" s="142"/>
      <c r="I303" s="142"/>
      <c r="J303" s="92"/>
    </row>
    <row r="304" spans="1:10" ht="13.5" customHeight="1">
      <c r="A304" s="5"/>
      <c r="B304" s="235"/>
      <c r="C304" s="235"/>
      <c r="D304" s="227" t="s">
        <v>111</v>
      </c>
      <c r="E304" s="142"/>
      <c r="F304" s="142"/>
      <c r="G304" s="142"/>
      <c r="H304" s="142"/>
      <c r="I304" s="142"/>
      <c r="J304" s="92"/>
    </row>
    <row r="305" spans="1:10" ht="13.5" customHeight="1">
      <c r="A305" s="5"/>
      <c r="B305" s="235"/>
      <c r="C305" s="235"/>
      <c r="D305" s="161" t="s">
        <v>142</v>
      </c>
      <c r="E305" s="142">
        <f>SUM(E307)</f>
        <v>20748.86</v>
      </c>
      <c r="F305" s="142"/>
      <c r="G305" s="142"/>
      <c r="H305" s="142"/>
      <c r="I305" s="142"/>
      <c r="J305" s="92"/>
    </row>
    <row r="306" spans="1:10" ht="13.5" customHeight="1">
      <c r="A306" s="5"/>
      <c r="B306" s="235"/>
      <c r="C306" s="235"/>
      <c r="D306" s="227" t="s">
        <v>157</v>
      </c>
      <c r="E306" s="142"/>
      <c r="F306" s="142"/>
      <c r="G306" s="142"/>
      <c r="H306" s="142"/>
      <c r="I306" s="142"/>
      <c r="J306" s="92"/>
    </row>
    <row r="307" spans="1:10" ht="13.5" customHeight="1" thickBot="1">
      <c r="A307" s="239"/>
      <c r="B307" s="240"/>
      <c r="C307" s="240"/>
      <c r="D307" s="241" t="s">
        <v>158</v>
      </c>
      <c r="E307" s="143">
        <v>20748.86</v>
      </c>
      <c r="F307" s="143"/>
      <c r="G307" s="143"/>
      <c r="H307" s="143"/>
      <c r="I307" s="143"/>
      <c r="J307" s="92"/>
    </row>
    <row r="308" spans="1:10" ht="13.5" customHeight="1">
      <c r="A308" s="10">
        <v>700</v>
      </c>
      <c r="B308" s="10"/>
      <c r="C308" s="10"/>
      <c r="D308" s="10" t="s">
        <v>43</v>
      </c>
      <c r="E308" s="154">
        <f>SUM(E309,E317)</f>
        <v>210000</v>
      </c>
      <c r="F308" s="154">
        <f>SUM(H308:I308)</f>
        <v>100000</v>
      </c>
      <c r="G308" s="127">
        <f>F308/E308*100</f>
        <v>47.61904761904761</v>
      </c>
      <c r="H308" s="154"/>
      <c r="I308" s="154">
        <f>SUM(I309,I317)</f>
        <v>100000</v>
      </c>
      <c r="J308" s="92"/>
    </row>
    <row r="309" spans="1:10" ht="13.5" customHeight="1">
      <c r="A309" s="7"/>
      <c r="B309" s="7">
        <v>70005</v>
      </c>
      <c r="C309" s="7"/>
      <c r="D309" s="25" t="s">
        <v>44</v>
      </c>
      <c r="E309" s="155">
        <f>SUM(E310)</f>
        <v>130000</v>
      </c>
      <c r="F309" s="155">
        <f aca="true" t="shared" si="1" ref="F309:F316">SUM(H309:I309)</f>
        <v>100000</v>
      </c>
      <c r="G309" s="126">
        <f aca="true" t="shared" si="2" ref="G309:G314">F309/E309*100</f>
        <v>76.92307692307693</v>
      </c>
      <c r="H309" s="155"/>
      <c r="I309" s="155">
        <f>SUM(I310)</f>
        <v>100000</v>
      </c>
      <c r="J309" s="92"/>
    </row>
    <row r="310" spans="1:10" ht="13.5" customHeight="1">
      <c r="A310" s="5"/>
      <c r="B310" s="5"/>
      <c r="C310" s="5"/>
      <c r="D310" s="227" t="s">
        <v>110</v>
      </c>
      <c r="E310" s="142">
        <f>SUM(E312)</f>
        <v>130000</v>
      </c>
      <c r="F310" s="142">
        <f t="shared" si="1"/>
        <v>100000</v>
      </c>
      <c r="G310" s="122">
        <f t="shared" si="2"/>
        <v>76.92307692307693</v>
      </c>
      <c r="H310" s="142"/>
      <c r="I310" s="142">
        <f>SUM(I312)</f>
        <v>100000</v>
      </c>
      <c r="J310" s="92"/>
    </row>
    <row r="311" spans="1:10" ht="13.5" customHeight="1">
      <c r="A311" s="5"/>
      <c r="B311" s="5"/>
      <c r="C311" s="5"/>
      <c r="D311" s="227" t="s">
        <v>111</v>
      </c>
      <c r="E311" s="142"/>
      <c r="F311" s="142"/>
      <c r="G311" s="122"/>
      <c r="H311" s="142"/>
      <c r="I311" s="142"/>
      <c r="J311" s="92"/>
    </row>
    <row r="312" spans="1:10" ht="13.5" customHeight="1">
      <c r="A312" s="5"/>
      <c r="B312" s="5"/>
      <c r="C312" s="5"/>
      <c r="D312" s="161" t="s">
        <v>142</v>
      </c>
      <c r="E312" s="142">
        <f>SUM(E314)</f>
        <v>130000</v>
      </c>
      <c r="F312" s="142">
        <f t="shared" si="1"/>
        <v>100000</v>
      </c>
      <c r="G312" s="122">
        <f t="shared" si="2"/>
        <v>76.92307692307693</v>
      </c>
      <c r="H312" s="142"/>
      <c r="I312" s="142">
        <f>SUM(I314)</f>
        <v>100000</v>
      </c>
      <c r="J312" s="92"/>
    </row>
    <row r="313" spans="1:10" ht="13.5" customHeight="1">
      <c r="A313" s="5"/>
      <c r="B313" s="5"/>
      <c r="C313" s="5"/>
      <c r="D313" s="227" t="s">
        <v>157</v>
      </c>
      <c r="E313" s="101"/>
      <c r="F313" s="142"/>
      <c r="G313" s="122"/>
      <c r="H313" s="142"/>
      <c r="I313" s="142"/>
      <c r="J313" s="92"/>
    </row>
    <row r="314" spans="1:10" ht="13.5" customHeight="1">
      <c r="A314" s="5"/>
      <c r="B314" s="5"/>
      <c r="C314" s="5"/>
      <c r="D314" s="236" t="s">
        <v>158</v>
      </c>
      <c r="E314" s="142">
        <v>130000</v>
      </c>
      <c r="F314" s="142">
        <f t="shared" si="1"/>
        <v>100000</v>
      </c>
      <c r="G314" s="122">
        <f t="shared" si="2"/>
        <v>76.92307692307693</v>
      </c>
      <c r="H314" s="142"/>
      <c r="I314" s="142">
        <v>100000</v>
      </c>
      <c r="J314" s="92"/>
    </row>
    <row r="315" spans="1:10" ht="13.5" customHeight="1">
      <c r="A315" s="5"/>
      <c r="B315" s="5"/>
      <c r="C315" s="15"/>
      <c r="D315" s="161" t="s">
        <v>121</v>
      </c>
      <c r="E315" s="102"/>
      <c r="F315" s="142"/>
      <c r="G315" s="122"/>
      <c r="H315" s="142"/>
      <c r="I315" s="142"/>
      <c r="J315" s="92"/>
    </row>
    <row r="316" spans="1:10" ht="13.5" customHeight="1">
      <c r="A316" s="5"/>
      <c r="B316" s="5"/>
      <c r="C316" s="15"/>
      <c r="D316" s="237" t="s">
        <v>159</v>
      </c>
      <c r="E316" s="102"/>
      <c r="F316" s="142">
        <f t="shared" si="1"/>
        <v>5000</v>
      </c>
      <c r="G316" s="122"/>
      <c r="H316" s="142"/>
      <c r="I316" s="142">
        <v>5000</v>
      </c>
      <c r="J316" s="92"/>
    </row>
    <row r="317" spans="1:10" ht="13.5" customHeight="1">
      <c r="A317" s="163"/>
      <c r="B317" s="162">
        <v>70095</v>
      </c>
      <c r="C317" s="62"/>
      <c r="D317" s="187" t="s">
        <v>10</v>
      </c>
      <c r="E317" s="155">
        <f>SUM(E318)</f>
        <v>80000</v>
      </c>
      <c r="F317" s="155"/>
      <c r="G317" s="126"/>
      <c r="H317" s="102"/>
      <c r="I317" s="102"/>
      <c r="J317" s="92"/>
    </row>
    <row r="318" spans="1:10" ht="13.5" customHeight="1">
      <c r="A318" s="5"/>
      <c r="B318" s="5"/>
      <c r="C318" s="15"/>
      <c r="D318" s="227" t="s">
        <v>110</v>
      </c>
      <c r="E318" s="102">
        <f>SUM(E320)</f>
        <v>80000</v>
      </c>
      <c r="F318" s="142"/>
      <c r="G318" s="126"/>
      <c r="H318" s="102"/>
      <c r="I318" s="102"/>
      <c r="J318" s="92"/>
    </row>
    <row r="319" spans="1:10" ht="13.5" customHeight="1">
      <c r="A319" s="5"/>
      <c r="B319" s="5"/>
      <c r="C319" s="15"/>
      <c r="D319" s="227" t="s">
        <v>111</v>
      </c>
      <c r="E319" s="102"/>
      <c r="F319" s="142"/>
      <c r="G319" s="126"/>
      <c r="H319" s="102"/>
      <c r="I319" s="102"/>
      <c r="J319" s="92"/>
    </row>
    <row r="320" spans="1:10" ht="13.5" customHeight="1">
      <c r="A320" s="5"/>
      <c r="B320" s="5"/>
      <c r="C320" s="15"/>
      <c r="D320" s="238" t="s">
        <v>149</v>
      </c>
      <c r="E320" s="102">
        <f>SUM(E322)</f>
        <v>80000</v>
      </c>
      <c r="F320" s="142"/>
      <c r="G320" s="126"/>
      <c r="H320" s="102"/>
      <c r="I320" s="102"/>
      <c r="J320" s="92"/>
    </row>
    <row r="321" spans="1:10" ht="13.5" customHeight="1">
      <c r="A321" s="5"/>
      <c r="B321" s="5"/>
      <c r="C321" s="15"/>
      <c r="D321" s="227" t="s">
        <v>148</v>
      </c>
      <c r="E321" s="102"/>
      <c r="F321" s="142"/>
      <c r="G321" s="126"/>
      <c r="H321" s="102"/>
      <c r="I321" s="102"/>
      <c r="J321" s="92"/>
    </row>
    <row r="322" spans="1:10" ht="13.5" customHeight="1" thickBot="1">
      <c r="A322" s="6"/>
      <c r="B322" s="6"/>
      <c r="C322" s="18"/>
      <c r="D322" s="201" t="s">
        <v>160</v>
      </c>
      <c r="E322" s="103">
        <v>80000</v>
      </c>
      <c r="F322" s="144"/>
      <c r="G322" s="144"/>
      <c r="H322" s="103"/>
      <c r="I322" s="103"/>
      <c r="J322" s="92"/>
    </row>
    <row r="323" spans="1:10" ht="13.5" customHeight="1">
      <c r="A323" s="10">
        <v>710</v>
      </c>
      <c r="B323" s="10"/>
      <c r="C323" s="10"/>
      <c r="D323" s="10" t="s">
        <v>45</v>
      </c>
      <c r="E323" s="51">
        <f>SUM(E324,E332,E342,E348)</f>
        <v>536944</v>
      </c>
      <c r="F323" s="51">
        <f>SUM(H323:I323)</f>
        <v>531860</v>
      </c>
      <c r="G323" s="127">
        <f>F323/E323*100</f>
        <v>99.05316010608183</v>
      </c>
      <c r="H323" s="51"/>
      <c r="I323" s="51">
        <f>SUM(I324,I332,I342,I348)</f>
        <v>531860</v>
      </c>
      <c r="J323" s="92"/>
    </row>
    <row r="324" spans="1:10" ht="13.5" customHeight="1">
      <c r="A324" s="7"/>
      <c r="B324" s="7">
        <v>71012</v>
      </c>
      <c r="C324" s="7"/>
      <c r="D324" s="68" t="s">
        <v>32</v>
      </c>
      <c r="E324" s="55">
        <f>SUM(E325)</f>
        <v>50000</v>
      </c>
      <c r="F324" s="55">
        <f>SUM(H324:I324)</f>
        <v>55000</v>
      </c>
      <c r="G324" s="126">
        <f aca="true" t="shared" si="3" ref="G324:G333">F324/E324*100</f>
        <v>110.00000000000001</v>
      </c>
      <c r="H324" s="55"/>
      <c r="I324" s="55">
        <f>SUM(I325)</f>
        <v>55000</v>
      </c>
      <c r="J324" s="92"/>
    </row>
    <row r="325" spans="1:10" ht="13.5" customHeight="1">
      <c r="A325" s="7"/>
      <c r="B325" s="8"/>
      <c r="C325" s="8"/>
      <c r="D325" s="227" t="s">
        <v>110</v>
      </c>
      <c r="E325" s="59">
        <f>SUM(E327)</f>
        <v>50000</v>
      </c>
      <c r="F325" s="147">
        <f aca="true" t="shared" si="4" ref="F325:F333">SUM(H325:I325)</f>
        <v>55000</v>
      </c>
      <c r="G325" s="122">
        <f t="shared" si="3"/>
        <v>110.00000000000001</v>
      </c>
      <c r="H325" s="59"/>
      <c r="I325" s="59">
        <f>SUM(I327)</f>
        <v>55000</v>
      </c>
      <c r="J325" s="92"/>
    </row>
    <row r="326" spans="1:10" ht="13.5" customHeight="1">
      <c r="A326" s="7"/>
      <c r="B326" s="7"/>
      <c r="C326" s="8"/>
      <c r="D326" s="227" t="s">
        <v>111</v>
      </c>
      <c r="E326" s="59"/>
      <c r="F326" s="147"/>
      <c r="G326" s="122"/>
      <c r="H326" s="59"/>
      <c r="I326" s="59"/>
      <c r="J326" s="92"/>
    </row>
    <row r="327" spans="1:10" ht="13.5" customHeight="1">
      <c r="A327" s="7"/>
      <c r="B327" s="7"/>
      <c r="C327" s="8"/>
      <c r="D327" s="161" t="s">
        <v>138</v>
      </c>
      <c r="E327" s="59">
        <f>SUM(E329)</f>
        <v>50000</v>
      </c>
      <c r="F327" s="147">
        <f t="shared" si="4"/>
        <v>55000</v>
      </c>
      <c r="G327" s="122">
        <f t="shared" si="3"/>
        <v>110.00000000000001</v>
      </c>
      <c r="H327" s="59"/>
      <c r="I327" s="59">
        <f>SUM(I329)</f>
        <v>55000</v>
      </c>
      <c r="J327" s="92"/>
    </row>
    <row r="328" spans="1:10" ht="13.5" customHeight="1">
      <c r="A328" s="7"/>
      <c r="B328" s="7"/>
      <c r="C328" s="8"/>
      <c r="D328" s="227" t="s">
        <v>139</v>
      </c>
      <c r="E328" s="59"/>
      <c r="F328" s="147"/>
      <c r="G328" s="122"/>
      <c r="H328" s="59"/>
      <c r="I328" s="59"/>
      <c r="J328" s="92"/>
    </row>
    <row r="329" spans="1:10" ht="13.5" customHeight="1">
      <c r="A329" s="7"/>
      <c r="B329" s="7"/>
      <c r="C329" s="8"/>
      <c r="D329" s="236" t="s">
        <v>116</v>
      </c>
      <c r="E329" s="59">
        <v>50000</v>
      </c>
      <c r="F329" s="147">
        <f t="shared" si="4"/>
        <v>55000</v>
      </c>
      <c r="G329" s="122">
        <f t="shared" si="3"/>
        <v>110.00000000000001</v>
      </c>
      <c r="H329" s="59"/>
      <c r="I329" s="59">
        <v>55000</v>
      </c>
      <c r="J329" s="92"/>
    </row>
    <row r="330" spans="1:10" ht="13.5" customHeight="1">
      <c r="A330" s="7"/>
      <c r="B330" s="8"/>
      <c r="C330" s="8"/>
      <c r="D330" s="161" t="s">
        <v>140</v>
      </c>
      <c r="E330" s="59"/>
      <c r="F330" s="147"/>
      <c r="G330" s="122"/>
      <c r="H330" s="59"/>
      <c r="I330" s="59"/>
      <c r="J330" s="92"/>
    </row>
    <row r="331" spans="1:10" ht="13.5" customHeight="1">
      <c r="A331" s="7"/>
      <c r="B331" s="8"/>
      <c r="C331" s="8"/>
      <c r="D331" s="237" t="s">
        <v>141</v>
      </c>
      <c r="E331" s="59">
        <v>6500</v>
      </c>
      <c r="F331" s="147">
        <f t="shared" si="4"/>
        <v>6000</v>
      </c>
      <c r="G331" s="122">
        <f t="shared" si="3"/>
        <v>92.3076923076923</v>
      </c>
      <c r="H331" s="59"/>
      <c r="I331" s="59">
        <v>6000</v>
      </c>
      <c r="J331" s="92"/>
    </row>
    <row r="332" spans="1:10" ht="13.5" customHeight="1">
      <c r="A332" s="7"/>
      <c r="B332" s="7">
        <v>71013</v>
      </c>
      <c r="C332" s="7"/>
      <c r="D332" s="25" t="s">
        <v>46</v>
      </c>
      <c r="E332" s="184">
        <f>SUM(E333)</f>
        <v>20000</v>
      </c>
      <c r="F332" s="55">
        <f t="shared" si="4"/>
        <v>20000</v>
      </c>
      <c r="G332" s="126">
        <f t="shared" si="3"/>
        <v>100</v>
      </c>
      <c r="H332" s="184"/>
      <c r="I332" s="184">
        <f>SUM(I333)</f>
        <v>20000</v>
      </c>
      <c r="J332" s="92"/>
    </row>
    <row r="333" spans="1:10" ht="13.5" customHeight="1">
      <c r="A333" s="7"/>
      <c r="B333" s="8"/>
      <c r="C333" s="8"/>
      <c r="D333" s="227" t="s">
        <v>110</v>
      </c>
      <c r="E333" s="59">
        <f>SUM(E335)</f>
        <v>20000</v>
      </c>
      <c r="F333" s="147">
        <f t="shared" si="4"/>
        <v>20000</v>
      </c>
      <c r="G333" s="122">
        <f t="shared" si="3"/>
        <v>100</v>
      </c>
      <c r="H333" s="59"/>
      <c r="I333" s="59">
        <f>SUM(I335)</f>
        <v>20000</v>
      </c>
      <c r="J333" s="92"/>
    </row>
    <row r="334" spans="1:10" ht="13.5" customHeight="1">
      <c r="A334" s="7"/>
      <c r="B334" s="8"/>
      <c r="C334" s="8"/>
      <c r="D334" s="227" t="s">
        <v>111</v>
      </c>
      <c r="E334" s="59"/>
      <c r="F334" s="55"/>
      <c r="G334" s="102"/>
      <c r="H334" s="59"/>
      <c r="I334" s="59"/>
      <c r="J334" s="92"/>
    </row>
    <row r="335" spans="1:10" ht="13.5" customHeight="1" thickBot="1">
      <c r="A335" s="22"/>
      <c r="B335" s="14"/>
      <c r="C335" s="14"/>
      <c r="D335" s="274" t="s">
        <v>142</v>
      </c>
      <c r="E335" s="156">
        <f>SUM(E341)</f>
        <v>20000</v>
      </c>
      <c r="F335" s="156">
        <f>SUM(H335:I335)</f>
        <v>20000</v>
      </c>
      <c r="G335" s="124">
        <f>F335/E335*100</f>
        <v>100</v>
      </c>
      <c r="H335" s="156"/>
      <c r="I335" s="156">
        <f>SUM(I341)</f>
        <v>20000</v>
      </c>
      <c r="J335" s="92"/>
    </row>
    <row r="336" spans="1:10" ht="13.5" customHeight="1">
      <c r="A336" s="111"/>
      <c r="B336" s="112"/>
      <c r="C336" s="112"/>
      <c r="D336" s="262"/>
      <c r="E336" s="113"/>
      <c r="F336" s="157"/>
      <c r="G336" s="159"/>
      <c r="H336" s="113"/>
      <c r="I336" s="113"/>
      <c r="J336" s="92"/>
    </row>
    <row r="337" spans="1:10" ht="13.5" customHeight="1">
      <c r="A337" s="299" t="s">
        <v>67</v>
      </c>
      <c r="B337" s="300"/>
      <c r="C337" s="300"/>
      <c r="D337" s="300"/>
      <c r="E337" s="300"/>
      <c r="F337" s="300"/>
      <c r="G337" s="300"/>
      <c r="H337" s="300"/>
      <c r="I337" s="300"/>
      <c r="J337" s="92"/>
    </row>
    <row r="338" spans="1:10" ht="13.5" customHeight="1" thickBot="1">
      <c r="A338" s="132"/>
      <c r="B338" s="133"/>
      <c r="C338" s="133"/>
      <c r="D338" s="130"/>
      <c r="E338" s="145"/>
      <c r="F338" s="145"/>
      <c r="G338" s="146"/>
      <c r="H338" s="135"/>
      <c r="I338" s="145"/>
      <c r="J338" s="92"/>
    </row>
    <row r="339" spans="1:10" ht="13.5" customHeight="1" thickBot="1">
      <c r="A339" s="117" t="s">
        <v>15</v>
      </c>
      <c r="B339" s="117" t="s">
        <v>16</v>
      </c>
      <c r="C339" s="117" t="s">
        <v>17</v>
      </c>
      <c r="D339" s="117" t="s">
        <v>18</v>
      </c>
      <c r="E339" s="118" t="s">
        <v>23</v>
      </c>
      <c r="F339" s="118" t="s">
        <v>24</v>
      </c>
      <c r="G339" s="118" t="s">
        <v>21</v>
      </c>
      <c r="H339" s="118" t="s">
        <v>22</v>
      </c>
      <c r="I339" s="118" t="s">
        <v>25</v>
      </c>
      <c r="J339" s="92"/>
    </row>
    <row r="340" spans="1:10" ht="13.5" customHeight="1">
      <c r="A340" s="7"/>
      <c r="B340" s="8"/>
      <c r="C340" s="8"/>
      <c r="D340" s="227" t="s">
        <v>143</v>
      </c>
      <c r="E340" s="147"/>
      <c r="F340" s="147"/>
      <c r="G340" s="122"/>
      <c r="H340" s="147"/>
      <c r="I340" s="147"/>
      <c r="J340" s="92"/>
    </row>
    <row r="341" spans="1:10" ht="13.5" customHeight="1">
      <c r="A341" s="7"/>
      <c r="B341" s="8"/>
      <c r="C341" s="8"/>
      <c r="D341" s="236" t="s">
        <v>113</v>
      </c>
      <c r="E341" s="147">
        <v>20000</v>
      </c>
      <c r="F341" s="147">
        <f aca="true" t="shared" si="5" ref="F341:F348">SUM(H341:I341)</f>
        <v>20000</v>
      </c>
      <c r="G341" s="122">
        <f aca="true" t="shared" si="6" ref="G341:G374">F341/E341*100</f>
        <v>100</v>
      </c>
      <c r="H341" s="147"/>
      <c r="I341" s="147">
        <v>20000</v>
      </c>
      <c r="J341" s="92"/>
    </row>
    <row r="342" spans="1:10" ht="13.5" customHeight="1">
      <c r="A342" s="7"/>
      <c r="B342" s="7">
        <v>71014</v>
      </c>
      <c r="C342" s="7"/>
      <c r="D342" s="25" t="s">
        <v>34</v>
      </c>
      <c r="E342" s="184">
        <f>SUM(E343)</f>
        <v>3710</v>
      </c>
      <c r="F342" s="55">
        <f t="shared" si="5"/>
        <v>5000</v>
      </c>
      <c r="G342" s="126">
        <f t="shared" si="6"/>
        <v>134.77088948787062</v>
      </c>
      <c r="H342" s="184"/>
      <c r="I342" s="184">
        <f>SUM(I343)</f>
        <v>5000</v>
      </c>
      <c r="J342" s="92"/>
    </row>
    <row r="343" spans="1:10" ht="13.5" customHeight="1">
      <c r="A343" s="7"/>
      <c r="B343" s="7"/>
      <c r="C343" s="7"/>
      <c r="D343" s="227" t="s">
        <v>110</v>
      </c>
      <c r="E343" s="147">
        <f>SUM(E345)</f>
        <v>3710</v>
      </c>
      <c r="F343" s="147">
        <f t="shared" si="5"/>
        <v>5000</v>
      </c>
      <c r="G343" s="122">
        <f t="shared" si="6"/>
        <v>134.77088948787062</v>
      </c>
      <c r="H343" s="147"/>
      <c r="I343" s="147">
        <f>SUM(I345)</f>
        <v>5000</v>
      </c>
      <c r="J343" s="92"/>
    </row>
    <row r="344" spans="1:10" ht="13.5" customHeight="1">
      <c r="A344" s="7"/>
      <c r="B344" s="7"/>
      <c r="C344" s="7"/>
      <c r="D344" s="227" t="s">
        <v>111</v>
      </c>
      <c r="E344" s="147"/>
      <c r="F344" s="147"/>
      <c r="G344" s="122"/>
      <c r="H344" s="147"/>
      <c r="I344" s="147"/>
      <c r="J344" s="92"/>
    </row>
    <row r="345" spans="1:10" ht="13.5" customHeight="1">
      <c r="A345" s="7"/>
      <c r="B345" s="7"/>
      <c r="C345" s="7"/>
      <c r="D345" s="161" t="s">
        <v>138</v>
      </c>
      <c r="E345" s="147">
        <f>SUM(E347)</f>
        <v>3710</v>
      </c>
      <c r="F345" s="147">
        <f t="shared" si="5"/>
        <v>5000</v>
      </c>
      <c r="G345" s="122">
        <f t="shared" si="6"/>
        <v>134.77088948787062</v>
      </c>
      <c r="H345" s="147"/>
      <c r="I345" s="147">
        <f>SUM(I347)</f>
        <v>5000</v>
      </c>
      <c r="J345" s="92"/>
    </row>
    <row r="346" spans="1:10" ht="13.5" customHeight="1">
      <c r="A346" s="7"/>
      <c r="B346" s="7"/>
      <c r="C346" s="7"/>
      <c r="D346" s="227" t="s">
        <v>139</v>
      </c>
      <c r="E346" s="59"/>
      <c r="F346" s="147"/>
      <c r="G346" s="122"/>
      <c r="H346" s="147"/>
      <c r="I346" s="147"/>
      <c r="J346" s="92"/>
    </row>
    <row r="347" spans="1:10" ht="13.5" customHeight="1">
      <c r="A347" s="7"/>
      <c r="B347" s="8"/>
      <c r="C347" s="8"/>
      <c r="D347" s="236" t="s">
        <v>116</v>
      </c>
      <c r="E347" s="59">
        <v>3710</v>
      </c>
      <c r="F347" s="147">
        <f t="shared" si="5"/>
        <v>5000</v>
      </c>
      <c r="G347" s="122">
        <f t="shared" si="6"/>
        <v>134.77088948787062</v>
      </c>
      <c r="H347" s="147"/>
      <c r="I347" s="147">
        <v>5000</v>
      </c>
      <c r="J347" s="92"/>
    </row>
    <row r="348" spans="1:10" ht="13.5" customHeight="1">
      <c r="A348" s="7"/>
      <c r="B348" s="7">
        <v>71015</v>
      </c>
      <c r="C348" s="7"/>
      <c r="D348" s="68" t="s">
        <v>6</v>
      </c>
      <c r="E348" s="264">
        <f>SUM(E349)</f>
        <v>463234</v>
      </c>
      <c r="F348" s="184">
        <f t="shared" si="5"/>
        <v>451860</v>
      </c>
      <c r="G348" s="126">
        <f t="shared" si="6"/>
        <v>97.5446534580795</v>
      </c>
      <c r="H348" s="55"/>
      <c r="I348" s="264">
        <f>SUM(I349)</f>
        <v>451860</v>
      </c>
      <c r="J348" s="92"/>
    </row>
    <row r="349" spans="1:10" ht="13.5" customHeight="1">
      <c r="A349" s="7"/>
      <c r="B349" s="8"/>
      <c r="C349" s="8"/>
      <c r="D349" s="227" t="s">
        <v>110</v>
      </c>
      <c r="E349" s="59">
        <f>SUM(E351)</f>
        <v>463234</v>
      </c>
      <c r="F349" s="147">
        <f>SUM(H349:I349)</f>
        <v>451860</v>
      </c>
      <c r="G349" s="122">
        <f t="shared" si="6"/>
        <v>97.5446534580795</v>
      </c>
      <c r="H349" s="59"/>
      <c r="I349" s="59">
        <f>SUM(I351)</f>
        <v>451860</v>
      </c>
      <c r="J349" s="92"/>
    </row>
    <row r="350" spans="1:10" ht="13.5" customHeight="1">
      <c r="A350" s="7"/>
      <c r="B350" s="8"/>
      <c r="C350" s="8"/>
      <c r="D350" s="227" t="s">
        <v>111</v>
      </c>
      <c r="E350" s="59"/>
      <c r="F350" s="147"/>
      <c r="G350" s="122"/>
      <c r="H350" s="59"/>
      <c r="I350" s="59"/>
      <c r="J350" s="92"/>
    </row>
    <row r="351" spans="1:10" ht="13.5" customHeight="1">
      <c r="A351" s="7"/>
      <c r="B351" s="8"/>
      <c r="C351" s="8"/>
      <c r="D351" s="161" t="s">
        <v>142</v>
      </c>
      <c r="E351" s="59">
        <f>SUM(E353:E354)</f>
        <v>463234</v>
      </c>
      <c r="F351" s="147">
        <f>SUM(H351:I351)</f>
        <v>451860</v>
      </c>
      <c r="G351" s="122">
        <f t="shared" si="6"/>
        <v>97.5446534580795</v>
      </c>
      <c r="H351" s="59"/>
      <c r="I351" s="59">
        <f>SUM(I353:I354)</f>
        <v>451860</v>
      </c>
      <c r="J351" s="92"/>
    </row>
    <row r="352" spans="1:10" ht="13.5" customHeight="1">
      <c r="A352" s="7"/>
      <c r="B352" s="8"/>
      <c r="C352" s="8"/>
      <c r="D352" s="227" t="s">
        <v>139</v>
      </c>
      <c r="E352" s="59"/>
      <c r="F352" s="147"/>
      <c r="G352" s="122"/>
      <c r="H352" s="59"/>
      <c r="I352" s="59"/>
      <c r="J352" s="92"/>
    </row>
    <row r="353" spans="1:10" ht="13.5" customHeight="1">
      <c r="A353" s="7"/>
      <c r="B353" s="8"/>
      <c r="C353" s="8"/>
      <c r="D353" s="242" t="s">
        <v>115</v>
      </c>
      <c r="E353" s="59">
        <v>431595</v>
      </c>
      <c r="F353" s="147">
        <f>SUM(H353:I353)</f>
        <v>415100</v>
      </c>
      <c r="G353" s="122">
        <f t="shared" si="6"/>
        <v>96.17812995980027</v>
      </c>
      <c r="H353" s="59"/>
      <c r="I353" s="59">
        <v>415100</v>
      </c>
      <c r="J353" s="92"/>
    </row>
    <row r="354" spans="1:10" ht="13.5" customHeight="1" thickBot="1">
      <c r="A354" s="11"/>
      <c r="B354" s="13"/>
      <c r="C354" s="13"/>
      <c r="D354" s="241" t="s">
        <v>116</v>
      </c>
      <c r="E354" s="84">
        <v>31639</v>
      </c>
      <c r="F354" s="148">
        <f>SUM(H354:I354)</f>
        <v>36760</v>
      </c>
      <c r="G354" s="125">
        <f t="shared" si="6"/>
        <v>116.18572015550428</v>
      </c>
      <c r="H354" s="84"/>
      <c r="I354" s="84">
        <v>36760</v>
      </c>
      <c r="J354" s="92"/>
    </row>
    <row r="355" spans="1:13" s="97" customFormat="1" ht="13.5" customHeight="1">
      <c r="A355" s="10">
        <v>750</v>
      </c>
      <c r="B355" s="10"/>
      <c r="C355" s="10"/>
      <c r="D355" s="10" t="s">
        <v>47</v>
      </c>
      <c r="E355" s="51">
        <f>SUM(E356,E362)</f>
        <v>832940</v>
      </c>
      <c r="F355" s="51">
        <f>SUM(H355:I355)</f>
        <v>825326</v>
      </c>
      <c r="G355" s="127">
        <f t="shared" si="6"/>
        <v>99.08588853939058</v>
      </c>
      <c r="H355" s="51">
        <f>SUM(H356,H362)</f>
        <v>543122</v>
      </c>
      <c r="I355" s="51">
        <f>SUM(I356,I362)</f>
        <v>282204</v>
      </c>
      <c r="J355" s="95"/>
      <c r="K355" s="96"/>
      <c r="L355" s="96"/>
      <c r="M355" s="96"/>
    </row>
    <row r="356" spans="1:13" s="97" customFormat="1" ht="13.5" customHeight="1">
      <c r="A356" s="7"/>
      <c r="B356" s="7">
        <v>75011</v>
      </c>
      <c r="C356" s="7"/>
      <c r="D356" s="25" t="s">
        <v>48</v>
      </c>
      <c r="E356" s="55">
        <f>SUM(E357)</f>
        <v>782940</v>
      </c>
      <c r="F356" s="55">
        <f aca="true" t="shared" si="7" ref="F356:F369">SUM(H356:I356)</f>
        <v>783326</v>
      </c>
      <c r="G356" s="126">
        <f t="shared" si="6"/>
        <v>100.04930135131683</v>
      </c>
      <c r="H356" s="55">
        <f>SUM(H357)</f>
        <v>543122</v>
      </c>
      <c r="I356" s="55">
        <f>SUM(I357)</f>
        <v>240204</v>
      </c>
      <c r="J356" s="95"/>
      <c r="K356" s="96"/>
      <c r="L356" s="96"/>
      <c r="M356" s="96"/>
    </row>
    <row r="357" spans="1:13" s="97" customFormat="1" ht="13.5" customHeight="1">
      <c r="A357" s="119"/>
      <c r="B357" s="119"/>
      <c r="C357" s="119"/>
      <c r="D357" s="227" t="s">
        <v>110</v>
      </c>
      <c r="E357" s="147">
        <f>SUM(E359)</f>
        <v>782940</v>
      </c>
      <c r="F357" s="147">
        <f t="shared" si="7"/>
        <v>783326</v>
      </c>
      <c r="G357" s="122">
        <f t="shared" si="6"/>
        <v>100.04930135131683</v>
      </c>
      <c r="H357" s="147">
        <f>SUM(H359)</f>
        <v>543122</v>
      </c>
      <c r="I357" s="147">
        <f>SUM(I359)</f>
        <v>240204</v>
      </c>
      <c r="J357" s="95"/>
      <c r="K357" s="96"/>
      <c r="L357" s="96"/>
      <c r="M357" s="96"/>
    </row>
    <row r="358" spans="1:13" s="97" customFormat="1" ht="13.5" customHeight="1">
      <c r="A358" s="119"/>
      <c r="B358" s="119"/>
      <c r="C358" s="119"/>
      <c r="D358" s="227" t="s">
        <v>111</v>
      </c>
      <c r="E358" s="147"/>
      <c r="F358" s="147"/>
      <c r="G358" s="122"/>
      <c r="H358" s="147"/>
      <c r="I358" s="147"/>
      <c r="J358" s="95"/>
      <c r="K358" s="96"/>
      <c r="L358" s="96"/>
      <c r="M358" s="96"/>
    </row>
    <row r="359" spans="1:13" s="97" customFormat="1" ht="13.5" customHeight="1">
      <c r="A359" s="119"/>
      <c r="B359" s="119"/>
      <c r="C359" s="119"/>
      <c r="D359" s="161" t="s">
        <v>138</v>
      </c>
      <c r="E359" s="147">
        <f>SUM(E361)</f>
        <v>782940</v>
      </c>
      <c r="F359" s="147">
        <f t="shared" si="7"/>
        <v>783326</v>
      </c>
      <c r="G359" s="122">
        <f t="shared" si="6"/>
        <v>100.04930135131683</v>
      </c>
      <c r="H359" s="147">
        <f>SUM(H361)</f>
        <v>543122</v>
      </c>
      <c r="I359" s="147">
        <f>SUM(I361)</f>
        <v>240204</v>
      </c>
      <c r="J359" s="95"/>
      <c r="K359" s="96"/>
      <c r="L359" s="96"/>
      <c r="M359" s="96"/>
    </row>
    <row r="360" spans="1:13" s="97" customFormat="1" ht="13.5" customHeight="1">
      <c r="A360" s="119"/>
      <c r="B360" s="119"/>
      <c r="C360" s="119"/>
      <c r="D360" s="227" t="s">
        <v>139</v>
      </c>
      <c r="E360" s="55"/>
      <c r="F360" s="147"/>
      <c r="G360" s="122"/>
      <c r="H360" s="147"/>
      <c r="I360" s="147"/>
      <c r="J360" s="95"/>
      <c r="K360" s="96"/>
      <c r="L360" s="96"/>
      <c r="M360" s="96"/>
    </row>
    <row r="361" spans="1:13" s="97" customFormat="1" ht="13.5" customHeight="1">
      <c r="A361" s="119"/>
      <c r="B361" s="119"/>
      <c r="C361" s="119"/>
      <c r="D361" s="242" t="s">
        <v>115</v>
      </c>
      <c r="E361" s="147">
        <v>782940</v>
      </c>
      <c r="F361" s="147">
        <f t="shared" si="7"/>
        <v>783326</v>
      </c>
      <c r="G361" s="122">
        <f t="shared" si="6"/>
        <v>100.04930135131683</v>
      </c>
      <c r="H361" s="147">
        <v>543122</v>
      </c>
      <c r="I361" s="147">
        <v>240204</v>
      </c>
      <c r="J361" s="95"/>
      <c r="K361" s="96"/>
      <c r="L361" s="96"/>
      <c r="M361" s="96"/>
    </row>
    <row r="362" spans="1:13" s="97" customFormat="1" ht="13.5" customHeight="1">
      <c r="A362" s="7"/>
      <c r="B362" s="7">
        <v>75045</v>
      </c>
      <c r="C362" s="7"/>
      <c r="D362" s="245" t="s">
        <v>109</v>
      </c>
      <c r="E362" s="55">
        <f>SUM(E363)</f>
        <v>50000</v>
      </c>
      <c r="F362" s="55">
        <f t="shared" si="7"/>
        <v>42000</v>
      </c>
      <c r="G362" s="126">
        <f t="shared" si="6"/>
        <v>84</v>
      </c>
      <c r="H362" s="55"/>
      <c r="I362" s="55">
        <f>SUM(I363)</f>
        <v>42000</v>
      </c>
      <c r="J362" s="95"/>
      <c r="K362" s="96"/>
      <c r="L362" s="96"/>
      <c r="M362" s="96"/>
    </row>
    <row r="363" spans="1:13" s="97" customFormat="1" ht="13.5" customHeight="1">
      <c r="A363" s="7"/>
      <c r="B363" s="7"/>
      <c r="C363" s="7"/>
      <c r="D363" s="227" t="s">
        <v>110</v>
      </c>
      <c r="E363" s="147">
        <f>SUM(E365,E369)</f>
        <v>50000</v>
      </c>
      <c r="F363" s="147">
        <f t="shared" si="7"/>
        <v>42000</v>
      </c>
      <c r="G363" s="122">
        <f t="shared" si="6"/>
        <v>84</v>
      </c>
      <c r="H363" s="147"/>
      <c r="I363" s="147">
        <f>SUM(I365,I369)</f>
        <v>42000</v>
      </c>
      <c r="J363" s="95"/>
      <c r="K363" s="96"/>
      <c r="L363" s="96"/>
      <c r="M363" s="96"/>
    </row>
    <row r="364" spans="1:13" s="97" customFormat="1" ht="13.5" customHeight="1">
      <c r="A364" s="7"/>
      <c r="B364" s="7"/>
      <c r="C364" s="7"/>
      <c r="D364" s="227" t="s">
        <v>111</v>
      </c>
      <c r="E364" s="147"/>
      <c r="F364" s="147"/>
      <c r="G364" s="122"/>
      <c r="H364" s="147"/>
      <c r="I364" s="147"/>
      <c r="J364" s="95"/>
      <c r="K364" s="96"/>
      <c r="L364" s="96"/>
      <c r="M364" s="96"/>
    </row>
    <row r="365" spans="1:13" s="97" customFormat="1" ht="13.5" customHeight="1">
      <c r="A365" s="7"/>
      <c r="B365" s="7"/>
      <c r="C365" s="7"/>
      <c r="D365" s="161" t="s">
        <v>138</v>
      </c>
      <c r="E365" s="147">
        <f>SUM(E367:E368)</f>
        <v>49800</v>
      </c>
      <c r="F365" s="147">
        <f t="shared" si="7"/>
        <v>41800</v>
      </c>
      <c r="G365" s="122">
        <f t="shared" si="6"/>
        <v>83.93574297188755</v>
      </c>
      <c r="H365" s="147"/>
      <c r="I365" s="147">
        <f>SUM(I367:I368)</f>
        <v>41800</v>
      </c>
      <c r="J365" s="95"/>
      <c r="K365" s="96"/>
      <c r="L365" s="96"/>
      <c r="M365" s="96"/>
    </row>
    <row r="366" spans="1:13" s="97" customFormat="1" ht="13.5" customHeight="1">
      <c r="A366" s="7"/>
      <c r="B366" s="7"/>
      <c r="C366" s="7"/>
      <c r="D366" s="227" t="s">
        <v>139</v>
      </c>
      <c r="E366" s="55"/>
      <c r="F366" s="147"/>
      <c r="G366" s="122"/>
      <c r="H366" s="147"/>
      <c r="I366" s="147"/>
      <c r="J366" s="95"/>
      <c r="K366" s="96"/>
      <c r="L366" s="96"/>
      <c r="M366" s="96"/>
    </row>
    <row r="367" spans="1:13" s="97" customFormat="1" ht="13.5" customHeight="1">
      <c r="A367" s="7"/>
      <c r="B367" s="7"/>
      <c r="C367" s="7"/>
      <c r="D367" s="242" t="s">
        <v>115</v>
      </c>
      <c r="E367" s="147">
        <v>32000</v>
      </c>
      <c r="F367" s="147">
        <f t="shared" si="7"/>
        <v>34137</v>
      </c>
      <c r="G367" s="122">
        <f t="shared" si="6"/>
        <v>106.678125</v>
      </c>
      <c r="H367" s="147"/>
      <c r="I367" s="147">
        <v>34137</v>
      </c>
      <c r="J367" s="95"/>
      <c r="K367" s="96"/>
      <c r="L367" s="96"/>
      <c r="M367" s="96"/>
    </row>
    <row r="368" spans="1:13" s="97" customFormat="1" ht="13.5" customHeight="1">
      <c r="A368" s="7"/>
      <c r="B368" s="7"/>
      <c r="C368" s="7"/>
      <c r="D368" s="236" t="s">
        <v>116</v>
      </c>
      <c r="E368" s="147">
        <v>17800</v>
      </c>
      <c r="F368" s="147">
        <f t="shared" si="7"/>
        <v>7663</v>
      </c>
      <c r="G368" s="122">
        <f t="shared" si="6"/>
        <v>43.050561797752806</v>
      </c>
      <c r="H368" s="147"/>
      <c r="I368" s="147">
        <v>7663</v>
      </c>
      <c r="J368" s="95"/>
      <c r="K368" s="96"/>
      <c r="L368" s="96"/>
      <c r="M368" s="96"/>
    </row>
    <row r="369" spans="1:13" s="97" customFormat="1" ht="13.5" customHeight="1" thickBot="1">
      <c r="A369" s="22"/>
      <c r="B369" s="14"/>
      <c r="C369" s="14"/>
      <c r="D369" s="201" t="s">
        <v>145</v>
      </c>
      <c r="E369" s="66">
        <v>200</v>
      </c>
      <c r="F369" s="156">
        <f t="shared" si="7"/>
        <v>200</v>
      </c>
      <c r="G369" s="124">
        <f t="shared" si="6"/>
        <v>100</v>
      </c>
      <c r="H369" s="266"/>
      <c r="I369" s="266">
        <v>200</v>
      </c>
      <c r="J369" s="95"/>
      <c r="K369" s="96"/>
      <c r="L369" s="96"/>
      <c r="M369" s="96"/>
    </row>
    <row r="370" spans="1:13" s="97" customFormat="1" ht="13.5" customHeight="1">
      <c r="A370" s="10">
        <v>751</v>
      </c>
      <c r="B370" s="10"/>
      <c r="C370" s="10"/>
      <c r="D370" s="10" t="s">
        <v>126</v>
      </c>
      <c r="E370" s="267">
        <f>SUM(E372,E383)</f>
        <v>128259</v>
      </c>
      <c r="F370" s="267">
        <f>SUM(F372,F383)</f>
        <v>17260</v>
      </c>
      <c r="G370" s="154">
        <f t="shared" si="6"/>
        <v>13.45714530754177</v>
      </c>
      <c r="H370" s="267">
        <f>SUM(H372,H383)</f>
        <v>17260</v>
      </c>
      <c r="I370" s="246"/>
      <c r="J370" s="95"/>
      <c r="K370" s="96"/>
      <c r="L370" s="96"/>
      <c r="M370" s="96"/>
    </row>
    <row r="371" spans="1:13" s="97" customFormat="1" ht="13.5" customHeight="1">
      <c r="A371" s="7"/>
      <c r="B371" s="7"/>
      <c r="C371" s="7"/>
      <c r="D371" s="7" t="s">
        <v>127</v>
      </c>
      <c r="E371" s="59"/>
      <c r="F371" s="59"/>
      <c r="G371" s="102"/>
      <c r="H371" s="177"/>
      <c r="I371" s="177"/>
      <c r="J371" s="95"/>
      <c r="K371" s="96"/>
      <c r="L371" s="96"/>
      <c r="M371" s="96"/>
    </row>
    <row r="372" spans="1:13" s="97" customFormat="1" ht="13.5" customHeight="1">
      <c r="A372" s="7"/>
      <c r="B372" s="7">
        <v>75101</v>
      </c>
      <c r="C372" s="7"/>
      <c r="D372" s="25" t="s">
        <v>53</v>
      </c>
      <c r="E372" s="184">
        <f>SUM(E374)</f>
        <v>17140</v>
      </c>
      <c r="F372" s="184">
        <f>SUM(H372:I372)</f>
        <v>17260</v>
      </c>
      <c r="G372" s="155">
        <f t="shared" si="6"/>
        <v>100.70011668611436</v>
      </c>
      <c r="H372" s="184">
        <f>SUM(H374)</f>
        <v>17260</v>
      </c>
      <c r="I372" s="55"/>
      <c r="J372" s="95"/>
      <c r="K372" s="96"/>
      <c r="L372" s="96"/>
      <c r="M372" s="96"/>
    </row>
    <row r="373" spans="1:13" s="97" customFormat="1" ht="13.5" customHeight="1">
      <c r="A373" s="7"/>
      <c r="B373" s="7"/>
      <c r="C373" s="7"/>
      <c r="D373" s="25" t="s">
        <v>52</v>
      </c>
      <c r="E373" s="55"/>
      <c r="F373" s="59"/>
      <c r="G373" s="102"/>
      <c r="H373" s="55"/>
      <c r="I373" s="55"/>
      <c r="J373" s="95"/>
      <c r="K373" s="96"/>
      <c r="L373" s="96"/>
      <c r="M373" s="96"/>
    </row>
    <row r="374" spans="1:13" s="97" customFormat="1" ht="13.5" customHeight="1">
      <c r="A374" s="7"/>
      <c r="B374" s="7"/>
      <c r="C374" s="149"/>
      <c r="D374" s="227" t="s">
        <v>110</v>
      </c>
      <c r="E374" s="147">
        <f>SUM(E376)</f>
        <v>17140</v>
      </c>
      <c r="F374" s="59">
        <f>SUM(H374:I374)</f>
        <v>17260</v>
      </c>
      <c r="G374" s="102">
        <f t="shared" si="6"/>
        <v>100.70011668611436</v>
      </c>
      <c r="H374" s="147">
        <f>SUM(H376)</f>
        <v>17260</v>
      </c>
      <c r="I374" s="147"/>
      <c r="J374" s="95"/>
      <c r="K374" s="96"/>
      <c r="L374" s="96"/>
      <c r="M374" s="96"/>
    </row>
    <row r="375" spans="1:13" s="97" customFormat="1" ht="13.5" customHeight="1">
      <c r="A375" s="7"/>
      <c r="B375" s="8"/>
      <c r="C375" s="8"/>
      <c r="D375" s="227" t="s">
        <v>111</v>
      </c>
      <c r="E375" s="147"/>
      <c r="F375" s="59"/>
      <c r="G375" s="102"/>
      <c r="H375" s="147"/>
      <c r="I375" s="147"/>
      <c r="J375" s="95"/>
      <c r="K375" s="96"/>
      <c r="L375" s="96"/>
      <c r="M375" s="96"/>
    </row>
    <row r="376" spans="1:13" s="97" customFormat="1" ht="13.5" customHeight="1">
      <c r="A376" s="12"/>
      <c r="B376" s="7"/>
      <c r="C376" s="8"/>
      <c r="D376" s="161" t="s">
        <v>138</v>
      </c>
      <c r="E376" s="147">
        <f>SUM(E382)</f>
        <v>17140</v>
      </c>
      <c r="F376" s="59">
        <f>SUM(H376:I376)</f>
        <v>17260</v>
      </c>
      <c r="G376" s="102">
        <f>F376/E376*100</f>
        <v>100.70011668611436</v>
      </c>
      <c r="H376" s="147">
        <f>SUM(H382)</f>
        <v>17260</v>
      </c>
      <c r="I376" s="147"/>
      <c r="J376" s="95"/>
      <c r="K376" s="96"/>
      <c r="L376" s="96"/>
      <c r="M376" s="96"/>
    </row>
    <row r="377" spans="1:13" s="97" customFormat="1" ht="13.5" customHeight="1" thickBot="1">
      <c r="A377" s="275"/>
      <c r="B377" s="14"/>
      <c r="C377" s="14"/>
      <c r="D377" s="201" t="s">
        <v>139</v>
      </c>
      <c r="E377" s="156"/>
      <c r="F377" s="66"/>
      <c r="G377" s="103"/>
      <c r="H377" s="156"/>
      <c r="I377" s="156"/>
      <c r="J377" s="95"/>
      <c r="K377" s="96"/>
      <c r="L377" s="96"/>
      <c r="M377" s="96"/>
    </row>
    <row r="378" spans="1:13" s="97" customFormat="1" ht="13.5" customHeight="1">
      <c r="A378" s="111"/>
      <c r="B378" s="112"/>
      <c r="C378" s="112"/>
      <c r="D378" s="262"/>
      <c r="E378" s="157"/>
      <c r="F378" s="113"/>
      <c r="G378" s="159"/>
      <c r="H378" s="157"/>
      <c r="I378" s="157"/>
      <c r="J378" s="95"/>
      <c r="K378" s="96"/>
      <c r="L378" s="96"/>
      <c r="M378" s="96"/>
    </row>
    <row r="379" spans="1:13" s="97" customFormat="1" ht="13.5" customHeight="1">
      <c r="A379" s="299" t="s">
        <v>68</v>
      </c>
      <c r="B379" s="300"/>
      <c r="C379" s="300"/>
      <c r="D379" s="300"/>
      <c r="E379" s="300"/>
      <c r="F379" s="300"/>
      <c r="G379" s="300"/>
      <c r="H379" s="300"/>
      <c r="I379" s="300"/>
      <c r="J379" s="95"/>
      <c r="K379" s="96"/>
      <c r="L379" s="96"/>
      <c r="M379" s="96"/>
    </row>
    <row r="380" spans="1:13" s="97" customFormat="1" ht="13.5" customHeight="1" thickBot="1">
      <c r="A380" s="132"/>
      <c r="B380" s="133"/>
      <c r="C380" s="133"/>
      <c r="D380" s="130"/>
      <c r="E380" s="145"/>
      <c r="F380" s="145"/>
      <c r="G380" s="146"/>
      <c r="H380" s="135"/>
      <c r="I380" s="145"/>
      <c r="J380" s="95"/>
      <c r="K380" s="96"/>
      <c r="L380" s="96"/>
      <c r="M380" s="96"/>
    </row>
    <row r="381" spans="1:13" s="97" customFormat="1" ht="13.5" customHeight="1" thickBot="1">
      <c r="A381" s="117" t="s">
        <v>15</v>
      </c>
      <c r="B381" s="117" t="s">
        <v>16</v>
      </c>
      <c r="C381" s="117" t="s">
        <v>17</v>
      </c>
      <c r="D381" s="117" t="s">
        <v>18</v>
      </c>
      <c r="E381" s="118" t="s">
        <v>23</v>
      </c>
      <c r="F381" s="118" t="s">
        <v>24</v>
      </c>
      <c r="G381" s="118" t="s">
        <v>21</v>
      </c>
      <c r="H381" s="118" t="s">
        <v>22</v>
      </c>
      <c r="I381" s="118" t="s">
        <v>25</v>
      </c>
      <c r="J381" s="95"/>
      <c r="K381" s="96"/>
      <c r="L381" s="96"/>
      <c r="M381" s="96"/>
    </row>
    <row r="382" spans="1:13" s="97" customFormat="1" ht="13.5" customHeight="1">
      <c r="A382" s="8"/>
      <c r="B382" s="8"/>
      <c r="C382" s="8"/>
      <c r="D382" s="242" t="s">
        <v>115</v>
      </c>
      <c r="E382" s="147">
        <v>17140</v>
      </c>
      <c r="F382" s="59">
        <f>SUM(H382:I382)</f>
        <v>17260</v>
      </c>
      <c r="G382" s="102">
        <f>F382/E382*100</f>
        <v>100.70011668611436</v>
      </c>
      <c r="H382" s="147">
        <v>17260</v>
      </c>
      <c r="I382" s="147"/>
      <c r="J382" s="95"/>
      <c r="K382" s="96"/>
      <c r="L382" s="96"/>
      <c r="M382" s="96"/>
    </row>
    <row r="383" spans="1:13" s="97" customFormat="1" ht="13.5" customHeight="1">
      <c r="A383" s="186"/>
      <c r="B383" s="162">
        <v>75113</v>
      </c>
      <c r="C383" s="187"/>
      <c r="D383" s="187" t="s">
        <v>101</v>
      </c>
      <c r="E383" s="184">
        <f>SUM(E384)</f>
        <v>111119</v>
      </c>
      <c r="F383" s="59"/>
      <c r="G383" s="102"/>
      <c r="H383" s="147"/>
      <c r="I383" s="147"/>
      <c r="J383" s="95"/>
      <c r="K383" s="96"/>
      <c r="L383" s="96"/>
      <c r="M383" s="96"/>
    </row>
    <row r="384" spans="1:13" s="97" customFormat="1" ht="13.5" customHeight="1">
      <c r="A384" s="8"/>
      <c r="B384" s="8"/>
      <c r="C384" s="8"/>
      <c r="D384" s="227" t="s">
        <v>110</v>
      </c>
      <c r="E384" s="147">
        <f>SUM(E386,E390)</f>
        <v>111119</v>
      </c>
      <c r="F384" s="59"/>
      <c r="G384" s="102"/>
      <c r="H384" s="147"/>
      <c r="I384" s="147"/>
      <c r="J384" s="95"/>
      <c r="K384" s="96"/>
      <c r="L384" s="96"/>
      <c r="M384" s="96"/>
    </row>
    <row r="385" spans="1:13" s="97" customFormat="1" ht="13.5" customHeight="1">
      <c r="A385" s="8"/>
      <c r="B385" s="8"/>
      <c r="C385" s="8"/>
      <c r="D385" s="227" t="s">
        <v>111</v>
      </c>
      <c r="E385" s="147"/>
      <c r="F385" s="59"/>
      <c r="G385" s="102"/>
      <c r="H385" s="147"/>
      <c r="I385" s="147"/>
      <c r="J385" s="95"/>
      <c r="K385" s="96"/>
      <c r="L385" s="96"/>
      <c r="M385" s="96"/>
    </row>
    <row r="386" spans="1:13" s="97" customFormat="1" ht="13.5" customHeight="1">
      <c r="A386" s="8"/>
      <c r="B386" s="8"/>
      <c r="C386" s="8"/>
      <c r="D386" s="161" t="s">
        <v>138</v>
      </c>
      <c r="E386" s="147">
        <f>SUM(E388:E389)</f>
        <v>56634</v>
      </c>
      <c r="F386" s="59"/>
      <c r="G386" s="102"/>
      <c r="H386" s="147"/>
      <c r="I386" s="147"/>
      <c r="J386" s="95"/>
      <c r="K386" s="96"/>
      <c r="L386" s="96"/>
      <c r="M386" s="96"/>
    </row>
    <row r="387" spans="1:13" s="97" customFormat="1" ht="13.5" customHeight="1">
      <c r="A387" s="8"/>
      <c r="B387" s="8"/>
      <c r="C387" s="8"/>
      <c r="D387" s="227" t="s">
        <v>139</v>
      </c>
      <c r="E387" s="147"/>
      <c r="F387" s="59"/>
      <c r="G387" s="102"/>
      <c r="H387" s="147"/>
      <c r="I387" s="147"/>
      <c r="J387" s="95"/>
      <c r="K387" s="96"/>
      <c r="L387" s="96"/>
      <c r="M387" s="96"/>
    </row>
    <row r="388" spans="1:13" s="97" customFormat="1" ht="13.5" customHeight="1">
      <c r="A388" s="8"/>
      <c r="B388" s="8"/>
      <c r="C388" s="8"/>
      <c r="D388" s="242" t="s">
        <v>115</v>
      </c>
      <c r="E388" s="147">
        <v>29351.94</v>
      </c>
      <c r="F388" s="59"/>
      <c r="G388" s="102"/>
      <c r="H388" s="147"/>
      <c r="I388" s="147"/>
      <c r="J388" s="95"/>
      <c r="K388" s="96"/>
      <c r="L388" s="96"/>
      <c r="M388" s="96"/>
    </row>
    <row r="389" spans="1:13" s="97" customFormat="1" ht="13.5" customHeight="1">
      <c r="A389" s="8"/>
      <c r="B389" s="8"/>
      <c r="C389" s="8"/>
      <c r="D389" s="236" t="s">
        <v>116</v>
      </c>
      <c r="E389" s="147">
        <v>27282.06</v>
      </c>
      <c r="F389" s="59"/>
      <c r="G389" s="102"/>
      <c r="H389" s="147"/>
      <c r="I389" s="147"/>
      <c r="J389" s="95"/>
      <c r="K389" s="96"/>
      <c r="L389" s="96"/>
      <c r="M389" s="96"/>
    </row>
    <row r="390" spans="1:13" s="97" customFormat="1" ht="13.5" customHeight="1" thickBot="1">
      <c r="A390" s="14"/>
      <c r="B390" s="14"/>
      <c r="C390" s="14"/>
      <c r="D390" s="201" t="s">
        <v>145</v>
      </c>
      <c r="E390" s="156">
        <v>54485</v>
      </c>
      <c r="F390" s="66"/>
      <c r="G390" s="103"/>
      <c r="H390" s="156"/>
      <c r="I390" s="156"/>
      <c r="J390" s="95"/>
      <c r="K390" s="96"/>
      <c r="L390" s="96"/>
      <c r="M390" s="96"/>
    </row>
    <row r="391" spans="1:13" s="97" customFormat="1" ht="13.5" customHeight="1">
      <c r="A391" s="10">
        <v>752</v>
      </c>
      <c r="B391" s="10"/>
      <c r="C391" s="10"/>
      <c r="D391" s="10" t="s">
        <v>49</v>
      </c>
      <c r="E391" s="267">
        <f>SUM(E392)</f>
        <v>2000</v>
      </c>
      <c r="F391" s="267">
        <f>SUM(H391:I391)</f>
        <v>2000</v>
      </c>
      <c r="G391" s="154">
        <f>F391/E391*100</f>
        <v>100</v>
      </c>
      <c r="H391" s="267">
        <f>SUM(H392)</f>
        <v>2000</v>
      </c>
      <c r="I391" s="267"/>
      <c r="J391" s="95"/>
      <c r="K391" s="96"/>
      <c r="L391" s="96"/>
      <c r="M391" s="96"/>
    </row>
    <row r="392" spans="1:13" s="97" customFormat="1" ht="13.5" customHeight="1">
      <c r="A392" s="7"/>
      <c r="B392" s="7">
        <v>75212</v>
      </c>
      <c r="C392" s="7"/>
      <c r="D392" s="68" t="s">
        <v>4</v>
      </c>
      <c r="E392" s="184">
        <f>SUM(E393)</f>
        <v>2000</v>
      </c>
      <c r="F392" s="184">
        <f aca="true" t="shared" si="8" ref="F392:F415">SUM(H392:I392)</f>
        <v>2000</v>
      </c>
      <c r="G392" s="155">
        <f>F392/E392*100</f>
        <v>100</v>
      </c>
      <c r="H392" s="184">
        <f>SUM(H393)</f>
        <v>2000</v>
      </c>
      <c r="I392" s="184"/>
      <c r="J392" s="95"/>
      <c r="K392" s="96"/>
      <c r="L392" s="96"/>
      <c r="M392" s="96"/>
    </row>
    <row r="393" spans="1:13" s="97" customFormat="1" ht="13.5" customHeight="1">
      <c r="A393" s="8"/>
      <c r="B393" s="8"/>
      <c r="C393" s="8"/>
      <c r="D393" s="227" t="s">
        <v>110</v>
      </c>
      <c r="E393" s="147">
        <f>SUM(E395)</f>
        <v>2000</v>
      </c>
      <c r="F393" s="147">
        <f t="shared" si="8"/>
        <v>2000</v>
      </c>
      <c r="G393" s="142">
        <f>F393/E393*100</f>
        <v>100</v>
      </c>
      <c r="H393" s="147">
        <f>SUM(H395)</f>
        <v>2000</v>
      </c>
      <c r="I393" s="147"/>
      <c r="J393" s="95"/>
      <c r="K393" s="96"/>
      <c r="L393" s="96"/>
      <c r="M393" s="96"/>
    </row>
    <row r="394" spans="1:13" s="97" customFormat="1" ht="13.5" customHeight="1">
      <c r="A394" s="8"/>
      <c r="B394" s="8"/>
      <c r="C394" s="8"/>
      <c r="D394" s="227" t="s">
        <v>111</v>
      </c>
      <c r="E394" s="147"/>
      <c r="F394" s="147"/>
      <c r="G394" s="142"/>
      <c r="H394" s="147"/>
      <c r="I394" s="147"/>
      <c r="J394" s="95"/>
      <c r="K394" s="96"/>
      <c r="L394" s="96"/>
      <c r="M394" s="96"/>
    </row>
    <row r="395" spans="1:13" s="97" customFormat="1" ht="13.5" customHeight="1">
      <c r="A395" s="8"/>
      <c r="B395" s="8"/>
      <c r="C395" s="8"/>
      <c r="D395" s="161" t="s">
        <v>138</v>
      </c>
      <c r="E395" s="147">
        <f>SUM(E397:E398)</f>
        <v>2000</v>
      </c>
      <c r="F395" s="147">
        <f t="shared" si="8"/>
        <v>2000</v>
      </c>
      <c r="G395" s="142">
        <f>F395/E395*100</f>
        <v>100</v>
      </c>
      <c r="H395" s="147">
        <f>SUM(H397:H398)</f>
        <v>2000</v>
      </c>
      <c r="I395" s="147"/>
      <c r="J395" s="95"/>
      <c r="K395" s="96"/>
      <c r="L395" s="96"/>
      <c r="M395" s="96"/>
    </row>
    <row r="396" spans="1:13" s="97" customFormat="1" ht="13.5" customHeight="1">
      <c r="A396" s="8"/>
      <c r="B396" s="8"/>
      <c r="C396" s="8"/>
      <c r="D396" s="227" t="s">
        <v>139</v>
      </c>
      <c r="E396" s="147"/>
      <c r="F396" s="147"/>
      <c r="G396" s="142"/>
      <c r="H396" s="147"/>
      <c r="I396" s="147"/>
      <c r="J396" s="95"/>
      <c r="K396" s="96"/>
      <c r="L396" s="96"/>
      <c r="M396" s="96"/>
    </row>
    <row r="397" spans="1:13" s="97" customFormat="1" ht="13.5" customHeight="1">
      <c r="A397" s="8"/>
      <c r="B397" s="8"/>
      <c r="C397" s="8"/>
      <c r="D397" s="242" t="s">
        <v>115</v>
      </c>
      <c r="E397" s="147"/>
      <c r="F397" s="147">
        <f t="shared" si="8"/>
        <v>704</v>
      </c>
      <c r="G397" s="142"/>
      <c r="H397" s="147">
        <v>704</v>
      </c>
      <c r="I397" s="147"/>
      <c r="J397" s="95"/>
      <c r="K397" s="96"/>
      <c r="L397" s="96"/>
      <c r="M397" s="96"/>
    </row>
    <row r="398" spans="1:13" s="97" customFormat="1" ht="13.5" customHeight="1" thickBot="1">
      <c r="A398" s="14"/>
      <c r="B398" s="14"/>
      <c r="C398" s="14"/>
      <c r="D398" s="248" t="s">
        <v>116</v>
      </c>
      <c r="E398" s="156">
        <v>2000</v>
      </c>
      <c r="F398" s="156">
        <f t="shared" si="8"/>
        <v>1296</v>
      </c>
      <c r="G398" s="144">
        <f>F398/E398*100</f>
        <v>64.8</v>
      </c>
      <c r="H398" s="156">
        <v>1296</v>
      </c>
      <c r="I398" s="156"/>
      <c r="J398" s="95"/>
      <c r="K398" s="96"/>
      <c r="L398" s="96"/>
      <c r="M398" s="96"/>
    </row>
    <row r="399" spans="1:13" s="97" customFormat="1" ht="13.5" customHeight="1">
      <c r="A399" s="10">
        <v>754</v>
      </c>
      <c r="B399" s="10"/>
      <c r="C399" s="10"/>
      <c r="D399" s="10" t="s">
        <v>26</v>
      </c>
      <c r="E399" s="267">
        <f>SUM(E401,E414,E426)</f>
        <v>9985683</v>
      </c>
      <c r="F399" s="267">
        <f>SUM(H399:I399)</f>
        <v>7876678</v>
      </c>
      <c r="G399" s="154">
        <f>F399/E399*100</f>
        <v>78.87971208379037</v>
      </c>
      <c r="H399" s="267">
        <f>SUM(H401,H414,H426)</f>
        <v>5000</v>
      </c>
      <c r="I399" s="267">
        <f>SUM(I401,I414,I426)</f>
        <v>7871678</v>
      </c>
      <c r="J399" s="95"/>
      <c r="K399" s="96"/>
      <c r="L399" s="96"/>
      <c r="M399" s="96"/>
    </row>
    <row r="400" spans="1:13" s="97" customFormat="1" ht="13.5" customHeight="1">
      <c r="A400" s="7"/>
      <c r="B400" s="7"/>
      <c r="C400" s="7"/>
      <c r="D400" s="7" t="s">
        <v>35</v>
      </c>
      <c r="E400" s="147"/>
      <c r="F400" s="184"/>
      <c r="G400" s="102"/>
      <c r="H400" s="147"/>
      <c r="I400" s="147"/>
      <c r="J400" s="95"/>
      <c r="K400" s="96"/>
      <c r="L400" s="96"/>
      <c r="M400" s="96"/>
    </row>
    <row r="401" spans="1:13" s="97" customFormat="1" ht="13.5" customHeight="1">
      <c r="A401" s="7"/>
      <c r="B401" s="7">
        <v>75411</v>
      </c>
      <c r="C401" s="7"/>
      <c r="D401" s="68" t="s">
        <v>36</v>
      </c>
      <c r="E401" s="184">
        <f>SUM(E402,E411)</f>
        <v>9978783</v>
      </c>
      <c r="F401" s="184">
        <f>SUM(H401:I401)</f>
        <v>7871678</v>
      </c>
      <c r="G401" s="155">
        <f>F401/E401*100</f>
        <v>78.88414849786793</v>
      </c>
      <c r="H401" s="147"/>
      <c r="I401" s="184">
        <f>SUM(I402,I411)</f>
        <v>7871678</v>
      </c>
      <c r="J401" s="95"/>
      <c r="K401" s="96"/>
      <c r="L401" s="96"/>
      <c r="M401" s="96"/>
    </row>
    <row r="402" spans="1:13" s="97" customFormat="1" ht="13.5" customHeight="1">
      <c r="A402" s="8"/>
      <c r="B402" s="8"/>
      <c r="C402" s="8"/>
      <c r="D402" s="227" t="s">
        <v>110</v>
      </c>
      <c r="E402" s="147">
        <f>SUM(E404,E410)</f>
        <v>8420183</v>
      </c>
      <c r="F402" s="147">
        <f t="shared" si="8"/>
        <v>7871678</v>
      </c>
      <c r="G402" s="102">
        <f>F402/E402*100</f>
        <v>93.48583041484966</v>
      </c>
      <c r="H402" s="147"/>
      <c r="I402" s="147">
        <f>SUM(I404,I410)</f>
        <v>7871678</v>
      </c>
      <c r="J402" s="95"/>
      <c r="K402" s="96"/>
      <c r="L402" s="96"/>
      <c r="M402" s="96"/>
    </row>
    <row r="403" spans="1:13" s="97" customFormat="1" ht="13.5" customHeight="1">
      <c r="A403" s="8"/>
      <c r="B403" s="8"/>
      <c r="C403" s="8"/>
      <c r="D403" s="227" t="s">
        <v>111</v>
      </c>
      <c r="E403" s="147"/>
      <c r="F403" s="147"/>
      <c r="G403" s="102"/>
      <c r="H403" s="147"/>
      <c r="I403" s="147"/>
      <c r="J403" s="95"/>
      <c r="K403" s="96"/>
      <c r="L403" s="96"/>
      <c r="M403" s="96"/>
    </row>
    <row r="404" spans="1:13" s="97" customFormat="1" ht="13.5" customHeight="1">
      <c r="A404" s="8"/>
      <c r="B404" s="8"/>
      <c r="C404" s="8"/>
      <c r="D404" s="161" t="s">
        <v>138</v>
      </c>
      <c r="E404" s="147">
        <f>SUM(E406:E407)</f>
        <v>8056583</v>
      </c>
      <c r="F404" s="147">
        <f t="shared" si="8"/>
        <v>7429810</v>
      </c>
      <c r="G404" s="102">
        <f>F404/E404*100</f>
        <v>92.22036190777158</v>
      </c>
      <c r="H404" s="147"/>
      <c r="I404" s="147">
        <f>SUM(I406:I407)</f>
        <v>7429810</v>
      </c>
      <c r="J404" s="95"/>
      <c r="K404" s="96"/>
      <c r="L404" s="96"/>
      <c r="M404" s="96"/>
    </row>
    <row r="405" spans="1:13" s="97" customFormat="1" ht="13.5" customHeight="1">
      <c r="A405" s="8"/>
      <c r="B405" s="8"/>
      <c r="C405" s="8"/>
      <c r="D405" s="227" t="s">
        <v>139</v>
      </c>
      <c r="E405" s="147"/>
      <c r="F405" s="147"/>
      <c r="G405" s="102"/>
      <c r="H405" s="147"/>
      <c r="I405" s="147"/>
      <c r="J405" s="95"/>
      <c r="K405" s="96"/>
      <c r="L405" s="96"/>
      <c r="M405" s="96"/>
    </row>
    <row r="406" spans="1:13" s="97" customFormat="1" ht="13.5" customHeight="1">
      <c r="A406" s="8"/>
      <c r="B406" s="8"/>
      <c r="C406" s="8"/>
      <c r="D406" s="242" t="s">
        <v>115</v>
      </c>
      <c r="E406" s="147">
        <v>7057412</v>
      </c>
      <c r="F406" s="147">
        <f t="shared" si="8"/>
        <v>6554213</v>
      </c>
      <c r="G406" s="102">
        <f>F406/E406*100</f>
        <v>92.86992172201369</v>
      </c>
      <c r="H406" s="147"/>
      <c r="I406" s="147">
        <v>6554213</v>
      </c>
      <c r="J406" s="95"/>
      <c r="K406" s="96"/>
      <c r="L406" s="96"/>
      <c r="M406" s="96"/>
    </row>
    <row r="407" spans="1:13" s="97" customFormat="1" ht="13.5" customHeight="1">
      <c r="A407" s="8"/>
      <c r="B407" s="8"/>
      <c r="C407" s="8"/>
      <c r="D407" s="236" t="s">
        <v>116</v>
      </c>
      <c r="E407" s="147">
        <v>999171</v>
      </c>
      <c r="F407" s="147">
        <f t="shared" si="8"/>
        <v>875597</v>
      </c>
      <c r="G407" s="102">
        <f>F407/E407*100</f>
        <v>87.63234721584193</v>
      </c>
      <c r="H407" s="147"/>
      <c r="I407" s="147">
        <v>875597</v>
      </c>
      <c r="J407" s="95"/>
      <c r="K407" s="96"/>
      <c r="L407" s="96"/>
      <c r="M407" s="96"/>
    </row>
    <row r="408" spans="1:13" s="97" customFormat="1" ht="13.5" customHeight="1">
      <c r="A408" s="7"/>
      <c r="B408" s="7"/>
      <c r="C408" s="7"/>
      <c r="D408" s="161" t="s">
        <v>112</v>
      </c>
      <c r="E408" s="55"/>
      <c r="F408" s="147"/>
      <c r="G408" s="102"/>
      <c r="H408" s="55"/>
      <c r="I408" s="177"/>
      <c r="J408" s="95"/>
      <c r="K408" s="96"/>
      <c r="L408" s="96"/>
      <c r="M408" s="96"/>
    </row>
    <row r="409" spans="1:13" s="97" customFormat="1" ht="13.5" customHeight="1">
      <c r="A409" s="7"/>
      <c r="B409" s="7"/>
      <c r="C409" s="7"/>
      <c r="D409" s="237" t="s">
        <v>114</v>
      </c>
      <c r="E409" s="59">
        <v>21500</v>
      </c>
      <c r="F409" s="147">
        <f t="shared" si="8"/>
        <v>28500</v>
      </c>
      <c r="G409" s="102">
        <f>F409/E409*100</f>
        <v>132.5581395348837</v>
      </c>
      <c r="H409" s="55"/>
      <c r="I409" s="177">
        <v>28500</v>
      </c>
      <c r="J409" s="95"/>
      <c r="K409" s="96"/>
      <c r="L409" s="96"/>
      <c r="M409" s="96"/>
    </row>
    <row r="410" spans="1:13" s="97" customFormat="1" ht="13.5" customHeight="1">
      <c r="A410" s="7"/>
      <c r="B410" s="7"/>
      <c r="C410" s="7"/>
      <c r="D410" s="227" t="s">
        <v>145</v>
      </c>
      <c r="E410" s="59">
        <v>363600</v>
      </c>
      <c r="F410" s="147">
        <f t="shared" si="8"/>
        <v>441868</v>
      </c>
      <c r="G410" s="102">
        <f>F410/E410*100</f>
        <v>121.52585258525852</v>
      </c>
      <c r="H410" s="55"/>
      <c r="I410" s="177">
        <v>441868</v>
      </c>
      <c r="J410" s="95"/>
      <c r="K410" s="96"/>
      <c r="L410" s="96"/>
      <c r="M410" s="96"/>
    </row>
    <row r="411" spans="1:13" s="97" customFormat="1" ht="13.5" customHeight="1">
      <c r="A411" s="7"/>
      <c r="B411" s="7"/>
      <c r="C411" s="7"/>
      <c r="D411" s="227" t="s">
        <v>117</v>
      </c>
      <c r="E411" s="147">
        <f>SUM(E413)</f>
        <v>1558600</v>
      </c>
      <c r="F411" s="147"/>
      <c r="G411" s="102"/>
      <c r="H411" s="55"/>
      <c r="I411" s="177"/>
      <c r="J411" s="95"/>
      <c r="K411" s="96"/>
      <c r="L411" s="96"/>
      <c r="M411" s="96"/>
    </row>
    <row r="412" spans="1:13" s="97" customFormat="1" ht="13.5" customHeight="1">
      <c r="A412" s="7"/>
      <c r="B412" s="7"/>
      <c r="C412" s="7"/>
      <c r="D412" s="227" t="s">
        <v>118</v>
      </c>
      <c r="E412" s="55"/>
      <c r="F412" s="147"/>
      <c r="G412" s="102"/>
      <c r="H412" s="55"/>
      <c r="I412" s="177"/>
      <c r="J412" s="95"/>
      <c r="K412" s="96"/>
      <c r="L412" s="96"/>
      <c r="M412" s="96"/>
    </row>
    <row r="413" spans="1:13" s="97" customFormat="1" ht="13.5" customHeight="1">
      <c r="A413" s="7"/>
      <c r="B413" s="8"/>
      <c r="C413" s="8"/>
      <c r="D413" s="227" t="s">
        <v>119</v>
      </c>
      <c r="E413" s="59">
        <v>1558600</v>
      </c>
      <c r="F413" s="147"/>
      <c r="G413" s="102"/>
      <c r="H413" s="59"/>
      <c r="I413" s="177"/>
      <c r="J413" s="95"/>
      <c r="K413" s="96"/>
      <c r="L413" s="96"/>
      <c r="M413" s="96"/>
    </row>
    <row r="414" spans="1:13" s="97" customFormat="1" ht="13.5" customHeight="1">
      <c r="A414" s="7"/>
      <c r="B414" s="7">
        <v>75414</v>
      </c>
      <c r="C414" s="7"/>
      <c r="D414" s="25" t="s">
        <v>3</v>
      </c>
      <c r="E414" s="184">
        <f>SUM(E415)</f>
        <v>5900</v>
      </c>
      <c r="F414" s="184">
        <f t="shared" si="8"/>
        <v>5000</v>
      </c>
      <c r="G414" s="155">
        <f>F414/E414*100</f>
        <v>84.7457627118644</v>
      </c>
      <c r="H414" s="184">
        <f>SUM(H415)</f>
        <v>5000</v>
      </c>
      <c r="I414" s="268"/>
      <c r="J414" s="95"/>
      <c r="K414" s="96"/>
      <c r="L414" s="96"/>
      <c r="M414" s="96"/>
    </row>
    <row r="415" spans="1:13" s="97" customFormat="1" ht="13.5" customHeight="1">
      <c r="A415" s="8"/>
      <c r="B415" s="8"/>
      <c r="C415" s="8"/>
      <c r="D415" s="227" t="s">
        <v>110</v>
      </c>
      <c r="E415" s="59">
        <f>SUM(E417)</f>
        <v>5900</v>
      </c>
      <c r="F415" s="147">
        <f t="shared" si="8"/>
        <v>5000</v>
      </c>
      <c r="G415" s="102">
        <f>F415/E415*100</f>
        <v>84.7457627118644</v>
      </c>
      <c r="H415" s="59">
        <f>SUM(H417)</f>
        <v>5000</v>
      </c>
      <c r="I415" s="177"/>
      <c r="J415" s="95"/>
      <c r="K415" s="96"/>
      <c r="L415" s="96"/>
      <c r="M415" s="96"/>
    </row>
    <row r="416" spans="1:13" s="97" customFormat="1" ht="13.5" customHeight="1">
      <c r="A416" s="186"/>
      <c r="B416" s="162"/>
      <c r="C416" s="187"/>
      <c r="D416" s="227" t="s">
        <v>111</v>
      </c>
      <c r="E416" s="59"/>
      <c r="F416" s="147"/>
      <c r="G416" s="102"/>
      <c r="H416" s="59"/>
      <c r="I416" s="177"/>
      <c r="J416" s="95"/>
      <c r="K416" s="96"/>
      <c r="L416" s="96"/>
      <c r="M416" s="96"/>
    </row>
    <row r="417" spans="1:13" s="97" customFormat="1" ht="13.5" customHeight="1">
      <c r="A417" s="186"/>
      <c r="B417" s="162"/>
      <c r="C417" s="8"/>
      <c r="D417" s="161" t="s">
        <v>138</v>
      </c>
      <c r="E417" s="59">
        <f>SUM(E419)</f>
        <v>5900</v>
      </c>
      <c r="F417" s="147">
        <f>SUM(H417:I417)</f>
        <v>5000</v>
      </c>
      <c r="G417" s="102">
        <f>F417/E417*100</f>
        <v>84.7457627118644</v>
      </c>
      <c r="H417" s="59">
        <f>SUM(H419)</f>
        <v>5000</v>
      </c>
      <c r="I417" s="119"/>
      <c r="J417" s="95"/>
      <c r="K417" s="96"/>
      <c r="L417" s="96"/>
      <c r="M417" s="96"/>
    </row>
    <row r="418" spans="1:13" s="97" customFormat="1" ht="13.5" customHeight="1">
      <c r="A418" s="186"/>
      <c r="B418" s="162"/>
      <c r="C418" s="8"/>
      <c r="D418" s="227" t="s">
        <v>139</v>
      </c>
      <c r="E418" s="59"/>
      <c r="F418" s="147"/>
      <c r="G418" s="102"/>
      <c r="H418" s="59"/>
      <c r="I418" s="119"/>
      <c r="J418" s="95"/>
      <c r="K418" s="96"/>
      <c r="L418" s="96"/>
      <c r="M418" s="96"/>
    </row>
    <row r="419" spans="1:13" s="97" customFormat="1" ht="13.5" customHeight="1" thickBot="1">
      <c r="A419" s="13"/>
      <c r="B419" s="13"/>
      <c r="C419" s="13"/>
      <c r="D419" s="241" t="s">
        <v>116</v>
      </c>
      <c r="E419" s="84">
        <v>5900</v>
      </c>
      <c r="F419" s="148">
        <f>SUM(H419:I419)</f>
        <v>5000</v>
      </c>
      <c r="G419" s="151">
        <f>F419/E419*100</f>
        <v>84.7457627118644</v>
      </c>
      <c r="H419" s="84">
        <v>5000</v>
      </c>
      <c r="I419" s="199"/>
      <c r="J419" s="95"/>
      <c r="K419" s="96"/>
      <c r="L419" s="96"/>
      <c r="M419" s="96"/>
    </row>
    <row r="420" spans="1:13" s="97" customFormat="1" ht="13.5" customHeight="1">
      <c r="A420" s="160"/>
      <c r="B420" s="160"/>
      <c r="C420" s="160"/>
      <c r="D420" s="160"/>
      <c r="E420" s="160"/>
      <c r="F420" s="160"/>
      <c r="G420" s="160"/>
      <c r="H420" s="160"/>
      <c r="I420" s="160"/>
      <c r="J420" s="95"/>
      <c r="K420" s="96"/>
      <c r="L420" s="96"/>
      <c r="M420" s="96"/>
    </row>
    <row r="421" spans="1:13" s="97" customFormat="1" ht="13.5" customHeight="1">
      <c r="A421" s="299" t="s">
        <v>75</v>
      </c>
      <c r="B421" s="301"/>
      <c r="C421" s="301"/>
      <c r="D421" s="301"/>
      <c r="E421" s="301"/>
      <c r="F421" s="301"/>
      <c r="G421" s="301"/>
      <c r="H421" s="301"/>
      <c r="I421" s="301"/>
      <c r="J421" s="95"/>
      <c r="K421" s="96"/>
      <c r="L421" s="96"/>
      <c r="M421" s="96"/>
    </row>
    <row r="422" spans="1:13" s="97" customFormat="1" ht="13.5" customHeight="1" thickBot="1">
      <c r="A422" s="132"/>
      <c r="B422" s="133"/>
      <c r="C422" s="133"/>
      <c r="D422" s="130"/>
      <c r="E422" s="135"/>
      <c r="F422" s="135"/>
      <c r="G422" s="146"/>
      <c r="H422" s="135"/>
      <c r="I422" s="135"/>
      <c r="J422" s="95"/>
      <c r="K422" s="96"/>
      <c r="L422" s="96"/>
      <c r="M422" s="96"/>
    </row>
    <row r="423" spans="1:13" s="97" customFormat="1" ht="13.5" customHeight="1" thickBot="1">
      <c r="A423" s="249" t="s">
        <v>15</v>
      </c>
      <c r="B423" s="249" t="s">
        <v>16</v>
      </c>
      <c r="C423" s="249" t="s">
        <v>17</v>
      </c>
      <c r="D423" s="249" t="s">
        <v>18</v>
      </c>
      <c r="E423" s="250" t="s">
        <v>23</v>
      </c>
      <c r="F423" s="250" t="s">
        <v>24</v>
      </c>
      <c r="G423" s="250" t="s">
        <v>21</v>
      </c>
      <c r="H423" s="250" t="s">
        <v>22</v>
      </c>
      <c r="I423" s="250" t="s">
        <v>25</v>
      </c>
      <c r="J423" s="95"/>
      <c r="K423" s="96"/>
      <c r="L423" s="96"/>
      <c r="M423" s="96"/>
    </row>
    <row r="424" spans="1:13" s="97" customFormat="1" ht="13.5" customHeight="1">
      <c r="A424" s="17"/>
      <c r="B424" s="17"/>
      <c r="C424" s="17"/>
      <c r="D424" s="251" t="s">
        <v>164</v>
      </c>
      <c r="E424" s="105"/>
      <c r="F424" s="244"/>
      <c r="G424" s="181"/>
      <c r="H424" s="105"/>
      <c r="I424" s="166"/>
      <c r="J424" s="95"/>
      <c r="K424" s="96"/>
      <c r="L424" s="96"/>
      <c r="M424" s="96"/>
    </row>
    <row r="425" spans="1:13" s="97" customFormat="1" ht="13.5" customHeight="1">
      <c r="A425" s="13"/>
      <c r="B425" s="13"/>
      <c r="C425" s="13"/>
      <c r="D425" s="273" t="s">
        <v>114</v>
      </c>
      <c r="E425" s="84">
        <v>5900</v>
      </c>
      <c r="F425" s="148">
        <f>SUM(H425:I425)</f>
        <v>5000</v>
      </c>
      <c r="G425" s="151">
        <f>F425/E425*100</f>
        <v>84.7457627118644</v>
      </c>
      <c r="H425" s="84">
        <v>5000</v>
      </c>
      <c r="I425" s="199"/>
      <c r="J425" s="95"/>
      <c r="K425" s="96"/>
      <c r="L425" s="96"/>
      <c r="M425" s="96"/>
    </row>
    <row r="426" spans="1:13" s="97" customFormat="1" ht="13.5" customHeight="1">
      <c r="A426" s="182"/>
      <c r="B426" s="182">
        <v>75478</v>
      </c>
      <c r="C426" s="182"/>
      <c r="D426" s="183" t="s">
        <v>99</v>
      </c>
      <c r="E426" s="184">
        <f>SUM(E427)</f>
        <v>1000</v>
      </c>
      <c r="F426" s="147"/>
      <c r="G426" s="102"/>
      <c r="H426" s="59"/>
      <c r="I426" s="119"/>
      <c r="J426" s="95"/>
      <c r="K426" s="96"/>
      <c r="L426" s="96"/>
      <c r="M426" s="96"/>
    </row>
    <row r="427" spans="1:13" s="97" customFormat="1" ht="13.5" customHeight="1">
      <c r="A427" s="8"/>
      <c r="B427" s="8"/>
      <c r="C427" s="8"/>
      <c r="D427" s="227" t="s">
        <v>110</v>
      </c>
      <c r="E427" s="59">
        <f>SUM(E429)</f>
        <v>1000</v>
      </c>
      <c r="F427" s="147"/>
      <c r="G427" s="102"/>
      <c r="H427" s="59"/>
      <c r="I427" s="119"/>
      <c r="J427" s="95"/>
      <c r="K427" s="96"/>
      <c r="L427" s="96"/>
      <c r="M427" s="96"/>
    </row>
    <row r="428" spans="1:13" s="97" customFormat="1" ht="13.5" customHeight="1">
      <c r="A428" s="8"/>
      <c r="B428" s="8"/>
      <c r="C428" s="8"/>
      <c r="D428" s="227" t="s">
        <v>111</v>
      </c>
      <c r="E428" s="59"/>
      <c r="F428" s="147"/>
      <c r="G428" s="102"/>
      <c r="H428" s="59"/>
      <c r="I428" s="119"/>
      <c r="J428" s="95"/>
      <c r="K428" s="96"/>
      <c r="L428" s="96"/>
      <c r="M428" s="96"/>
    </row>
    <row r="429" spans="1:13" s="97" customFormat="1" ht="13.5" customHeight="1">
      <c r="A429" s="8"/>
      <c r="B429" s="8"/>
      <c r="C429" s="8"/>
      <c r="D429" s="161" t="s">
        <v>138</v>
      </c>
      <c r="E429" s="59">
        <f>SUM(E431)</f>
        <v>1000</v>
      </c>
      <c r="F429" s="147"/>
      <c r="G429" s="102"/>
      <c r="H429" s="59"/>
      <c r="I429" s="119"/>
      <c r="J429" s="95"/>
      <c r="K429" s="96"/>
      <c r="L429" s="96"/>
      <c r="M429" s="96"/>
    </row>
    <row r="430" spans="1:13" s="97" customFormat="1" ht="13.5" customHeight="1">
      <c r="A430" s="8"/>
      <c r="B430" s="8"/>
      <c r="C430" s="8"/>
      <c r="D430" s="227" t="s">
        <v>139</v>
      </c>
      <c r="E430" s="59"/>
      <c r="F430" s="147"/>
      <c r="G430" s="102"/>
      <c r="H430" s="59"/>
      <c r="I430" s="119"/>
      <c r="J430" s="95"/>
      <c r="K430" s="96"/>
      <c r="L430" s="96"/>
      <c r="M430" s="96"/>
    </row>
    <row r="431" spans="1:13" s="97" customFormat="1" ht="13.5" customHeight="1" thickBot="1">
      <c r="A431" s="8"/>
      <c r="B431" s="8"/>
      <c r="C431" s="8"/>
      <c r="D431" s="236" t="s">
        <v>116</v>
      </c>
      <c r="E431" s="59">
        <v>1000</v>
      </c>
      <c r="F431" s="147"/>
      <c r="G431" s="102"/>
      <c r="H431" s="59"/>
      <c r="I431" s="119"/>
      <c r="J431" s="95"/>
      <c r="K431" s="96"/>
      <c r="L431" s="96"/>
      <c r="M431" s="96"/>
    </row>
    <row r="432" spans="1:13" s="97" customFormat="1" ht="13.5" customHeight="1">
      <c r="A432" s="164">
        <v>801</v>
      </c>
      <c r="B432" s="10"/>
      <c r="C432" s="10"/>
      <c r="D432" s="10" t="s">
        <v>63</v>
      </c>
      <c r="E432" s="267">
        <f>SUM(E433,E439)</f>
        <v>12650</v>
      </c>
      <c r="F432" s="244"/>
      <c r="G432" s="181"/>
      <c r="H432" s="105"/>
      <c r="I432" s="166"/>
      <c r="J432" s="95"/>
      <c r="K432" s="96"/>
      <c r="L432" s="96"/>
      <c r="M432" s="96"/>
    </row>
    <row r="433" spans="1:13" s="97" customFormat="1" ht="13.5" customHeight="1">
      <c r="A433" s="7"/>
      <c r="B433" s="7">
        <v>80104</v>
      </c>
      <c r="C433" s="8"/>
      <c r="D433" s="25" t="s">
        <v>64</v>
      </c>
      <c r="E433" s="184">
        <f>SUM(E434)</f>
        <v>8650</v>
      </c>
      <c r="F433" s="147"/>
      <c r="G433" s="102"/>
      <c r="H433" s="59"/>
      <c r="I433" s="119"/>
      <c r="J433" s="95"/>
      <c r="K433" s="96"/>
      <c r="L433" s="96"/>
      <c r="M433" s="96"/>
    </row>
    <row r="434" spans="1:13" s="97" customFormat="1" ht="13.5" customHeight="1">
      <c r="A434" s="8"/>
      <c r="B434" s="8"/>
      <c r="C434" s="8"/>
      <c r="D434" s="227" t="s">
        <v>110</v>
      </c>
      <c r="E434" s="59">
        <f>SUM(E436)</f>
        <v>8650</v>
      </c>
      <c r="F434" s="147"/>
      <c r="G434" s="102"/>
      <c r="H434" s="59"/>
      <c r="I434" s="119"/>
      <c r="J434" s="95"/>
      <c r="K434" s="96"/>
      <c r="L434" s="96"/>
      <c r="M434" s="96"/>
    </row>
    <row r="435" spans="1:13" s="97" customFormat="1" ht="13.5" customHeight="1">
      <c r="A435" s="8"/>
      <c r="B435" s="8"/>
      <c r="C435" s="8"/>
      <c r="D435" s="227" t="s">
        <v>111</v>
      </c>
      <c r="E435" s="59"/>
      <c r="F435" s="147"/>
      <c r="G435" s="102"/>
      <c r="H435" s="59"/>
      <c r="I435" s="119"/>
      <c r="J435" s="95"/>
      <c r="K435" s="96"/>
      <c r="L435" s="96"/>
      <c r="M435" s="96"/>
    </row>
    <row r="436" spans="1:13" s="97" customFormat="1" ht="13.5" customHeight="1">
      <c r="A436" s="8"/>
      <c r="B436" s="8"/>
      <c r="C436" s="8"/>
      <c r="D436" s="161" t="s">
        <v>142</v>
      </c>
      <c r="E436" s="59">
        <f>SUM(E438)</f>
        <v>8650</v>
      </c>
      <c r="F436" s="147"/>
      <c r="G436" s="102"/>
      <c r="H436" s="59"/>
      <c r="I436" s="119"/>
      <c r="J436" s="95"/>
      <c r="K436" s="96"/>
      <c r="L436" s="96"/>
      <c r="M436" s="96"/>
    </row>
    <row r="437" spans="1:13" s="97" customFormat="1" ht="13.5" customHeight="1">
      <c r="A437" s="8"/>
      <c r="B437" s="8"/>
      <c r="C437" s="8"/>
      <c r="D437" s="227" t="s">
        <v>157</v>
      </c>
      <c r="E437" s="59"/>
      <c r="F437" s="147"/>
      <c r="G437" s="102"/>
      <c r="H437" s="59"/>
      <c r="I437" s="119"/>
      <c r="J437" s="95"/>
      <c r="K437" s="96"/>
      <c r="L437" s="96"/>
      <c r="M437" s="96"/>
    </row>
    <row r="438" spans="1:13" s="97" customFormat="1" ht="13.5" customHeight="1">
      <c r="A438" s="8"/>
      <c r="B438" s="8"/>
      <c r="C438" s="8"/>
      <c r="D438" s="236" t="s">
        <v>151</v>
      </c>
      <c r="E438" s="59">
        <v>8650</v>
      </c>
      <c r="F438" s="147"/>
      <c r="G438" s="102"/>
      <c r="H438" s="59"/>
      <c r="I438" s="119"/>
      <c r="J438" s="95"/>
      <c r="K438" s="96"/>
      <c r="L438" s="96"/>
      <c r="M438" s="96"/>
    </row>
    <row r="439" spans="1:13" s="97" customFormat="1" ht="13.5" customHeight="1">
      <c r="A439" s="252"/>
      <c r="B439" s="252">
        <v>80195</v>
      </c>
      <c r="C439" s="252"/>
      <c r="D439" s="245" t="s">
        <v>10</v>
      </c>
      <c r="E439" s="184">
        <f>SUM(E440)</f>
        <v>4000</v>
      </c>
      <c r="F439" s="147"/>
      <c r="G439" s="102"/>
      <c r="H439" s="59"/>
      <c r="I439" s="119"/>
      <c r="J439" s="95"/>
      <c r="K439" s="96"/>
      <c r="L439" s="96"/>
      <c r="M439" s="96"/>
    </row>
    <row r="440" spans="1:13" s="97" customFormat="1" ht="13.5" customHeight="1">
      <c r="A440" s="8"/>
      <c r="B440" s="8"/>
      <c r="C440" s="8"/>
      <c r="D440" s="227" t="s">
        <v>110</v>
      </c>
      <c r="E440" s="59">
        <f>SUM(E442)</f>
        <v>4000</v>
      </c>
      <c r="F440" s="147"/>
      <c r="G440" s="102"/>
      <c r="H440" s="59"/>
      <c r="I440" s="119"/>
      <c r="J440" s="95"/>
      <c r="K440" s="96"/>
      <c r="L440" s="96"/>
      <c r="M440" s="96"/>
    </row>
    <row r="441" spans="1:13" s="97" customFormat="1" ht="13.5" customHeight="1">
      <c r="A441" s="8"/>
      <c r="B441" s="8"/>
      <c r="C441" s="8"/>
      <c r="D441" s="227" t="s">
        <v>111</v>
      </c>
      <c r="E441" s="59"/>
      <c r="F441" s="147"/>
      <c r="G441" s="102"/>
      <c r="H441" s="59"/>
      <c r="I441" s="119"/>
      <c r="J441" s="95"/>
      <c r="K441" s="96"/>
      <c r="L441" s="96"/>
      <c r="M441" s="96"/>
    </row>
    <row r="442" spans="1:13" s="97" customFormat="1" ht="13.5" customHeight="1">
      <c r="A442" s="8"/>
      <c r="B442" s="8"/>
      <c r="C442" s="8"/>
      <c r="D442" s="161" t="s">
        <v>138</v>
      </c>
      <c r="E442" s="59">
        <f>SUM(E444)</f>
        <v>4000</v>
      </c>
      <c r="F442" s="147"/>
      <c r="G442" s="102"/>
      <c r="H442" s="59"/>
      <c r="I442" s="119"/>
      <c r="J442" s="95"/>
      <c r="K442" s="96"/>
      <c r="L442" s="96"/>
      <c r="M442" s="96"/>
    </row>
    <row r="443" spans="1:13" s="97" customFormat="1" ht="13.5" customHeight="1">
      <c r="A443" s="8"/>
      <c r="B443" s="8"/>
      <c r="C443" s="8"/>
      <c r="D443" s="227" t="s">
        <v>146</v>
      </c>
      <c r="E443" s="59"/>
      <c r="F443" s="147"/>
      <c r="G443" s="102"/>
      <c r="H443" s="59"/>
      <c r="I443" s="119"/>
      <c r="J443" s="95"/>
      <c r="K443" s="96"/>
      <c r="L443" s="96"/>
      <c r="M443" s="96"/>
    </row>
    <row r="444" spans="1:13" s="97" customFormat="1" ht="13.5" customHeight="1" thickBot="1">
      <c r="A444" s="14"/>
      <c r="B444" s="14"/>
      <c r="C444" s="14"/>
      <c r="D444" s="248" t="s">
        <v>116</v>
      </c>
      <c r="E444" s="66">
        <v>4000</v>
      </c>
      <c r="F444" s="156"/>
      <c r="G444" s="103"/>
      <c r="H444" s="66"/>
      <c r="I444" s="153"/>
      <c r="J444" s="95"/>
      <c r="K444" s="96"/>
      <c r="L444" s="96"/>
      <c r="M444" s="96"/>
    </row>
    <row r="445" spans="1:13" s="97" customFormat="1" ht="13.5" customHeight="1">
      <c r="A445" s="10">
        <v>851</v>
      </c>
      <c r="B445" s="17"/>
      <c r="C445" s="20"/>
      <c r="D445" s="10" t="s">
        <v>50</v>
      </c>
      <c r="E445" s="269">
        <f>SUM(E446,E456)</f>
        <v>75580</v>
      </c>
      <c r="F445" s="267">
        <f>SUM(H445:I445)</f>
        <v>61000</v>
      </c>
      <c r="G445" s="154">
        <f aca="true" t="shared" si="9" ref="G445:G455">F445/E445*100</f>
        <v>80.70918232336597</v>
      </c>
      <c r="H445" s="267"/>
      <c r="I445" s="269">
        <f>SUM(I446)</f>
        <v>61000</v>
      </c>
      <c r="J445" s="95"/>
      <c r="K445" s="96"/>
      <c r="L445" s="96"/>
      <c r="M445" s="96"/>
    </row>
    <row r="446" spans="1:13" s="97" customFormat="1" ht="13.5" customHeight="1">
      <c r="A446" s="7"/>
      <c r="B446" s="7">
        <v>85156</v>
      </c>
      <c r="C446" s="21"/>
      <c r="D446" s="68" t="s">
        <v>55</v>
      </c>
      <c r="E446" s="268">
        <f>SUM(E448)</f>
        <v>61000</v>
      </c>
      <c r="F446" s="184">
        <f aca="true" t="shared" si="10" ref="F446:F455">SUM(H446:I446)</f>
        <v>61000</v>
      </c>
      <c r="G446" s="155">
        <f t="shared" si="9"/>
        <v>100</v>
      </c>
      <c r="H446" s="184"/>
      <c r="I446" s="268">
        <f>SUM(I448)</f>
        <v>61000</v>
      </c>
      <c r="J446" s="95"/>
      <c r="K446" s="96"/>
      <c r="L446" s="96"/>
      <c r="M446" s="96"/>
    </row>
    <row r="447" spans="1:13" s="97" customFormat="1" ht="13.5" customHeight="1">
      <c r="A447" s="7"/>
      <c r="B447" s="8"/>
      <c r="C447" s="8"/>
      <c r="D447" s="25" t="s">
        <v>56</v>
      </c>
      <c r="E447" s="184"/>
      <c r="F447" s="184"/>
      <c r="G447" s="155"/>
      <c r="H447" s="184"/>
      <c r="I447" s="268"/>
      <c r="J447" s="95"/>
      <c r="K447" s="96"/>
      <c r="L447" s="96"/>
      <c r="M447" s="96"/>
    </row>
    <row r="448" spans="1:13" s="97" customFormat="1" ht="13.5" customHeight="1">
      <c r="A448" s="8"/>
      <c r="B448" s="8"/>
      <c r="C448" s="8"/>
      <c r="D448" s="227" t="s">
        <v>110</v>
      </c>
      <c r="E448" s="270">
        <f>SUM(E450,E453)</f>
        <v>61000</v>
      </c>
      <c r="F448" s="147">
        <f t="shared" si="10"/>
        <v>61000</v>
      </c>
      <c r="G448" s="142">
        <f t="shared" si="9"/>
        <v>100</v>
      </c>
      <c r="H448" s="147"/>
      <c r="I448" s="270">
        <f>SUM(I450,I453)</f>
        <v>61000</v>
      </c>
      <c r="J448" s="95"/>
      <c r="K448" s="96"/>
      <c r="L448" s="96"/>
      <c r="M448" s="96"/>
    </row>
    <row r="449" spans="1:13" s="97" customFormat="1" ht="13.5" customHeight="1">
      <c r="A449" s="8"/>
      <c r="B449" s="8"/>
      <c r="C449" s="8"/>
      <c r="D449" s="227" t="s">
        <v>111</v>
      </c>
      <c r="E449" s="270"/>
      <c r="F449" s="147"/>
      <c r="G449" s="142"/>
      <c r="H449" s="147"/>
      <c r="I449" s="270"/>
      <c r="J449" s="95"/>
      <c r="K449" s="96"/>
      <c r="L449" s="96"/>
      <c r="M449" s="96"/>
    </row>
    <row r="450" spans="1:13" s="97" customFormat="1" ht="13.5" customHeight="1">
      <c r="A450" s="8"/>
      <c r="B450" s="8"/>
      <c r="C450" s="8"/>
      <c r="D450" s="161" t="s">
        <v>138</v>
      </c>
      <c r="E450" s="270">
        <f>SUM(E452)</f>
        <v>41300</v>
      </c>
      <c r="F450" s="147">
        <f t="shared" si="10"/>
        <v>41300</v>
      </c>
      <c r="G450" s="142">
        <f t="shared" si="9"/>
        <v>100</v>
      </c>
      <c r="H450" s="147"/>
      <c r="I450" s="270">
        <f>SUM(I452)</f>
        <v>41300</v>
      </c>
      <c r="J450" s="95"/>
      <c r="K450" s="96"/>
      <c r="L450" s="96"/>
      <c r="M450" s="96"/>
    </row>
    <row r="451" spans="1:13" s="97" customFormat="1" ht="13.5" customHeight="1">
      <c r="A451" s="8"/>
      <c r="B451" s="8"/>
      <c r="C451" s="8"/>
      <c r="D451" s="227" t="s">
        <v>146</v>
      </c>
      <c r="E451" s="147"/>
      <c r="F451" s="147"/>
      <c r="G451" s="142"/>
      <c r="H451" s="147"/>
      <c r="I451" s="270"/>
      <c r="J451" s="95"/>
      <c r="K451" s="96"/>
      <c r="L451" s="96"/>
      <c r="M451" s="96"/>
    </row>
    <row r="452" spans="1:13" s="97" customFormat="1" ht="13.5" customHeight="1">
      <c r="A452" s="8"/>
      <c r="B452" s="8"/>
      <c r="C452" s="8"/>
      <c r="D452" s="242" t="s">
        <v>144</v>
      </c>
      <c r="E452" s="147">
        <v>41300</v>
      </c>
      <c r="F452" s="147">
        <f t="shared" si="10"/>
        <v>41300</v>
      </c>
      <c r="G452" s="142">
        <f t="shared" si="9"/>
        <v>100</v>
      </c>
      <c r="H452" s="147"/>
      <c r="I452" s="270">
        <v>41300</v>
      </c>
      <c r="J452" s="95"/>
      <c r="K452" s="96"/>
      <c r="L452" s="96"/>
      <c r="M452" s="96"/>
    </row>
    <row r="453" spans="1:13" s="97" customFormat="1" ht="13.5" customHeight="1">
      <c r="A453" s="8"/>
      <c r="B453" s="8"/>
      <c r="C453" s="8"/>
      <c r="D453" s="238" t="s">
        <v>147</v>
      </c>
      <c r="E453" s="270">
        <f>SUM(E455)</f>
        <v>19700</v>
      </c>
      <c r="F453" s="147">
        <f t="shared" si="10"/>
        <v>19700</v>
      </c>
      <c r="G453" s="142">
        <f t="shared" si="9"/>
        <v>100</v>
      </c>
      <c r="H453" s="147"/>
      <c r="I453" s="270">
        <f>SUM(I455)</f>
        <v>19700</v>
      </c>
      <c r="J453" s="95"/>
      <c r="K453" s="96"/>
      <c r="L453" s="96"/>
      <c r="M453" s="96"/>
    </row>
    <row r="454" spans="1:13" s="97" customFormat="1" ht="13.5" customHeight="1">
      <c r="A454" s="8"/>
      <c r="B454" s="8"/>
      <c r="C454" s="8"/>
      <c r="D454" s="227" t="s">
        <v>148</v>
      </c>
      <c r="E454" s="147"/>
      <c r="F454" s="147"/>
      <c r="G454" s="142"/>
      <c r="H454" s="147"/>
      <c r="I454" s="270"/>
      <c r="J454" s="95"/>
      <c r="K454" s="96"/>
      <c r="L454" s="96"/>
      <c r="M454" s="96"/>
    </row>
    <row r="455" spans="1:13" s="97" customFormat="1" ht="13.5" customHeight="1">
      <c r="A455" s="8"/>
      <c r="B455" s="8"/>
      <c r="C455" s="8"/>
      <c r="D455" s="227" t="s">
        <v>162</v>
      </c>
      <c r="E455" s="147">
        <v>19700</v>
      </c>
      <c r="F455" s="147">
        <f t="shared" si="10"/>
        <v>19700</v>
      </c>
      <c r="G455" s="142">
        <f t="shared" si="9"/>
        <v>100</v>
      </c>
      <c r="H455" s="147"/>
      <c r="I455" s="270">
        <v>19700</v>
      </c>
      <c r="J455" s="95"/>
      <c r="K455" s="96"/>
      <c r="L455" s="96"/>
      <c r="M455" s="96"/>
    </row>
    <row r="456" spans="1:13" s="97" customFormat="1" ht="13.5" customHeight="1">
      <c r="A456" s="186"/>
      <c r="B456" s="189">
        <v>85195</v>
      </c>
      <c r="C456" s="188"/>
      <c r="D456" s="200" t="s">
        <v>10</v>
      </c>
      <c r="E456" s="184">
        <f>SUM(E457)</f>
        <v>14580</v>
      </c>
      <c r="F456" s="184"/>
      <c r="G456" s="102"/>
      <c r="H456" s="59"/>
      <c r="I456" s="59"/>
      <c r="J456" s="95"/>
      <c r="K456" s="96"/>
      <c r="L456" s="96"/>
      <c r="M456" s="96"/>
    </row>
    <row r="457" spans="1:13" s="97" customFormat="1" ht="13.5" customHeight="1">
      <c r="A457" s="7"/>
      <c r="B457" s="7"/>
      <c r="C457" s="8"/>
      <c r="D457" s="227" t="s">
        <v>110</v>
      </c>
      <c r="E457" s="59">
        <f>SUM(E459)</f>
        <v>14580</v>
      </c>
      <c r="F457" s="184"/>
      <c r="G457" s="102"/>
      <c r="H457" s="59"/>
      <c r="I457" s="59"/>
      <c r="J457" s="95"/>
      <c r="K457" s="96"/>
      <c r="L457" s="96"/>
      <c r="M457" s="96"/>
    </row>
    <row r="458" spans="1:13" s="97" customFormat="1" ht="13.5" customHeight="1">
      <c r="A458" s="7"/>
      <c r="B458" s="7"/>
      <c r="C458" s="8"/>
      <c r="D458" s="227" t="s">
        <v>111</v>
      </c>
      <c r="E458" s="59"/>
      <c r="F458" s="184"/>
      <c r="G458" s="102"/>
      <c r="H458" s="59"/>
      <c r="I458" s="59"/>
      <c r="J458" s="95"/>
      <c r="K458" s="96"/>
      <c r="L458" s="96"/>
      <c r="M458" s="96"/>
    </row>
    <row r="459" spans="1:13" s="97" customFormat="1" ht="13.5" customHeight="1">
      <c r="A459" s="7"/>
      <c r="B459" s="7"/>
      <c r="C459" s="8"/>
      <c r="D459" s="161" t="s">
        <v>138</v>
      </c>
      <c r="E459" s="59">
        <f>SUM(E461)</f>
        <v>14580</v>
      </c>
      <c r="F459" s="184"/>
      <c r="G459" s="102"/>
      <c r="H459" s="59"/>
      <c r="I459" s="59"/>
      <c r="J459" s="95"/>
      <c r="K459" s="96"/>
      <c r="L459" s="96"/>
      <c r="M459" s="96"/>
    </row>
    <row r="460" spans="1:13" s="97" customFormat="1" ht="13.5" customHeight="1">
      <c r="A460" s="7"/>
      <c r="B460" s="8"/>
      <c r="C460" s="8"/>
      <c r="D460" s="227" t="s">
        <v>139</v>
      </c>
      <c r="E460" s="59"/>
      <c r="F460" s="184"/>
      <c r="G460" s="102"/>
      <c r="H460" s="59"/>
      <c r="I460" s="59"/>
      <c r="J460" s="95"/>
      <c r="K460" s="96"/>
      <c r="L460" s="96"/>
      <c r="M460" s="96"/>
    </row>
    <row r="461" spans="1:13" s="97" customFormat="1" ht="13.5" customHeight="1" thickBot="1">
      <c r="A461" s="22"/>
      <c r="B461" s="14"/>
      <c r="C461" s="14"/>
      <c r="D461" s="248" t="s">
        <v>116</v>
      </c>
      <c r="E461" s="66">
        <v>14580</v>
      </c>
      <c r="F461" s="287"/>
      <c r="G461" s="103"/>
      <c r="H461" s="66"/>
      <c r="I461" s="66"/>
      <c r="J461" s="95"/>
      <c r="K461" s="96"/>
      <c r="L461" s="96"/>
      <c r="M461" s="96"/>
    </row>
    <row r="462" spans="1:13" s="97" customFormat="1" ht="13.5" customHeight="1">
      <c r="A462" s="111"/>
      <c r="B462" s="112"/>
      <c r="C462" s="112"/>
      <c r="D462" s="285"/>
      <c r="E462" s="113"/>
      <c r="F462" s="286"/>
      <c r="G462" s="159"/>
      <c r="H462" s="113"/>
      <c r="I462" s="113"/>
      <c r="J462" s="95"/>
      <c r="K462" s="96"/>
      <c r="L462" s="96"/>
      <c r="M462" s="96"/>
    </row>
    <row r="463" spans="1:13" s="97" customFormat="1" ht="13.5" customHeight="1">
      <c r="A463" s="299" t="s">
        <v>82</v>
      </c>
      <c r="B463" s="299"/>
      <c r="C463" s="299"/>
      <c r="D463" s="299"/>
      <c r="E463" s="299"/>
      <c r="F463" s="299"/>
      <c r="G463" s="299"/>
      <c r="H463" s="299"/>
      <c r="I463" s="299"/>
      <c r="J463" s="95"/>
      <c r="K463" s="96"/>
      <c r="L463" s="96"/>
      <c r="M463" s="96"/>
    </row>
    <row r="464" spans="1:13" s="97" customFormat="1" ht="13.5" customHeight="1" thickBot="1">
      <c r="A464" s="132"/>
      <c r="B464" s="133"/>
      <c r="C464" s="133"/>
      <c r="D464" s="130"/>
      <c r="E464" s="135"/>
      <c r="F464" s="135"/>
      <c r="G464" s="152"/>
      <c r="H464" s="135"/>
      <c r="I464" s="135"/>
      <c r="J464" s="95"/>
      <c r="K464" s="96"/>
      <c r="L464" s="96"/>
      <c r="M464" s="96"/>
    </row>
    <row r="465" spans="1:13" s="97" customFormat="1" ht="13.5" customHeight="1" thickBot="1">
      <c r="A465" s="117" t="s">
        <v>15</v>
      </c>
      <c r="B465" s="117" t="s">
        <v>16</v>
      </c>
      <c r="C465" s="117" t="s">
        <v>17</v>
      </c>
      <c r="D465" s="117" t="s">
        <v>18</v>
      </c>
      <c r="E465" s="118" t="s">
        <v>23</v>
      </c>
      <c r="F465" s="118" t="s">
        <v>24</v>
      </c>
      <c r="G465" s="118" t="s">
        <v>21</v>
      </c>
      <c r="H465" s="118" t="s">
        <v>22</v>
      </c>
      <c r="I465" s="118" t="s">
        <v>25</v>
      </c>
      <c r="J465" s="95"/>
      <c r="K465" s="96"/>
      <c r="L465" s="96"/>
      <c r="M465" s="96"/>
    </row>
    <row r="466" spans="1:13" s="97" customFormat="1" ht="13.5" customHeight="1">
      <c r="A466" s="10">
        <v>852</v>
      </c>
      <c r="B466" s="10"/>
      <c r="C466" s="10"/>
      <c r="D466" s="10" t="s">
        <v>51</v>
      </c>
      <c r="E466" s="267">
        <f>SUM(E467,E473,E484,E492,E497,E501,E511)</f>
        <v>22850413</v>
      </c>
      <c r="F466" s="267">
        <f>SUM(F467,F473,F484,F492,F497,F501,F511)</f>
        <v>23132500</v>
      </c>
      <c r="G466" s="154">
        <f>F466/E466*100</f>
        <v>101.23449409864058</v>
      </c>
      <c r="H466" s="267">
        <f>SUM(H467,H473,H484,H492,H497,H501,H511)</f>
        <v>22720500</v>
      </c>
      <c r="I466" s="267">
        <f>SUM(I467,I473,I484,I492,I497,I501,I511)</f>
        <v>412000</v>
      </c>
      <c r="J466" s="95"/>
      <c r="K466" s="96"/>
      <c r="L466" s="96"/>
      <c r="M466" s="96"/>
    </row>
    <row r="467" spans="1:13" s="97" customFormat="1" ht="13.5" customHeight="1">
      <c r="A467" s="7"/>
      <c r="B467" s="7">
        <v>85203</v>
      </c>
      <c r="C467" s="7"/>
      <c r="D467" s="25" t="s">
        <v>11</v>
      </c>
      <c r="E467" s="184">
        <f>SUM(E468)</f>
        <v>412000</v>
      </c>
      <c r="F467" s="184">
        <f>SUM(H467:I467)</f>
        <v>412000</v>
      </c>
      <c r="G467" s="155">
        <f>F467/E467*100</f>
        <v>100</v>
      </c>
      <c r="H467" s="184"/>
      <c r="I467" s="184">
        <f>SUM(I468)</f>
        <v>412000</v>
      </c>
      <c r="J467" s="95"/>
      <c r="K467" s="96"/>
      <c r="L467" s="96"/>
      <c r="M467" s="96"/>
    </row>
    <row r="468" spans="1:13" s="97" customFormat="1" ht="13.5" customHeight="1">
      <c r="A468" s="7"/>
      <c r="B468" s="8"/>
      <c r="C468" s="8"/>
      <c r="D468" s="227" t="s">
        <v>110</v>
      </c>
      <c r="E468" s="59">
        <f>SUM(E470)</f>
        <v>412000</v>
      </c>
      <c r="F468" s="147">
        <f>SUM(H468:I468)</f>
        <v>412000</v>
      </c>
      <c r="G468" s="142">
        <f>F468/E468*100</f>
        <v>100</v>
      </c>
      <c r="H468" s="59"/>
      <c r="I468" s="59">
        <f>SUM(I470)</f>
        <v>412000</v>
      </c>
      <c r="J468" s="95"/>
      <c r="K468" s="96"/>
      <c r="L468" s="96"/>
      <c r="M468" s="96"/>
    </row>
    <row r="469" spans="1:13" s="97" customFormat="1" ht="13.5" customHeight="1">
      <c r="A469" s="7"/>
      <c r="B469" s="8"/>
      <c r="C469" s="8"/>
      <c r="D469" s="227" t="s">
        <v>111</v>
      </c>
      <c r="E469" s="59"/>
      <c r="F469" s="147"/>
      <c r="G469" s="142"/>
      <c r="H469" s="59"/>
      <c r="I469" s="59"/>
      <c r="J469" s="95"/>
      <c r="K469" s="96"/>
      <c r="L469" s="96"/>
      <c r="M469" s="96"/>
    </row>
    <row r="470" spans="1:13" s="97" customFormat="1" ht="13.5" customHeight="1">
      <c r="A470" s="7"/>
      <c r="B470" s="8"/>
      <c r="C470" s="8"/>
      <c r="D470" s="238" t="s">
        <v>149</v>
      </c>
      <c r="E470" s="59">
        <f>SUM(E472)</f>
        <v>412000</v>
      </c>
      <c r="F470" s="147">
        <f>SUM(H470:I470)</f>
        <v>412000</v>
      </c>
      <c r="G470" s="142">
        <f>F470/E470*100</f>
        <v>100</v>
      </c>
      <c r="H470" s="59"/>
      <c r="I470" s="59">
        <f>SUM(I472)</f>
        <v>412000</v>
      </c>
      <c r="J470" s="95"/>
      <c r="K470" s="96"/>
      <c r="L470" s="96"/>
      <c r="M470" s="96"/>
    </row>
    <row r="471" spans="1:13" s="97" customFormat="1" ht="13.5" customHeight="1">
      <c r="A471" s="7"/>
      <c r="B471" s="8"/>
      <c r="C471" s="8"/>
      <c r="D471" s="227" t="s">
        <v>148</v>
      </c>
      <c r="E471" s="59"/>
      <c r="F471" s="147"/>
      <c r="G471" s="142"/>
      <c r="H471" s="59"/>
      <c r="I471" s="59"/>
      <c r="J471" s="95"/>
      <c r="K471" s="96"/>
      <c r="L471" s="96"/>
      <c r="M471" s="96"/>
    </row>
    <row r="472" spans="1:13" s="97" customFormat="1" ht="13.5" customHeight="1">
      <c r="A472" s="7"/>
      <c r="B472" s="8"/>
      <c r="C472" s="8"/>
      <c r="D472" s="227" t="s">
        <v>163</v>
      </c>
      <c r="E472" s="59">
        <v>412000</v>
      </c>
      <c r="F472" s="147">
        <f>SUM(H472:I472)</f>
        <v>412000</v>
      </c>
      <c r="G472" s="142">
        <f>F472/E472*100</f>
        <v>100</v>
      </c>
      <c r="H472" s="59"/>
      <c r="I472" s="59">
        <v>412000</v>
      </c>
      <c r="J472" s="95"/>
      <c r="K472" s="96"/>
      <c r="L472" s="96"/>
      <c r="M472" s="96"/>
    </row>
    <row r="473" spans="1:13" s="97" customFormat="1" ht="13.5" customHeight="1">
      <c r="A473" s="7"/>
      <c r="B473" s="7">
        <v>85212</v>
      </c>
      <c r="C473" s="7"/>
      <c r="D473" s="25" t="s">
        <v>136</v>
      </c>
      <c r="E473" s="184">
        <f>SUM(E475)</f>
        <v>20049000</v>
      </c>
      <c r="F473" s="184">
        <f>SUM(H473:I473)</f>
        <v>22329000</v>
      </c>
      <c r="G473" s="155">
        <f>F473/E473*100</f>
        <v>111.3721382612599</v>
      </c>
      <c r="H473" s="184">
        <f>SUM(H475)</f>
        <v>22329000</v>
      </c>
      <c r="I473" s="184"/>
      <c r="J473" s="95"/>
      <c r="K473" s="96"/>
      <c r="L473" s="96"/>
      <c r="M473" s="96"/>
    </row>
    <row r="474" spans="1:13" s="97" customFormat="1" ht="13.5" customHeight="1">
      <c r="A474" s="12"/>
      <c r="B474" s="8"/>
      <c r="C474" s="8"/>
      <c r="D474" s="25" t="s">
        <v>137</v>
      </c>
      <c r="E474" s="184"/>
      <c r="F474" s="184"/>
      <c r="G474" s="155"/>
      <c r="H474" s="184"/>
      <c r="I474" s="184"/>
      <c r="J474" s="95"/>
      <c r="K474" s="96"/>
      <c r="L474" s="96"/>
      <c r="M474" s="96"/>
    </row>
    <row r="475" spans="1:13" s="97" customFormat="1" ht="13.5" customHeight="1">
      <c r="A475" s="119"/>
      <c r="B475" s="119"/>
      <c r="C475" s="119"/>
      <c r="D475" s="227" t="s">
        <v>110</v>
      </c>
      <c r="E475" s="177">
        <f>SUM(E477,E483)</f>
        <v>20049000</v>
      </c>
      <c r="F475" s="177">
        <f>SUM(H475:I475)</f>
        <v>22329000</v>
      </c>
      <c r="G475" s="142">
        <f>F475/E475*100</f>
        <v>111.3721382612599</v>
      </c>
      <c r="H475" s="177">
        <f>SUM(H477,H483)</f>
        <v>22329000</v>
      </c>
      <c r="I475" s="177"/>
      <c r="J475" s="95"/>
      <c r="K475" s="96"/>
      <c r="L475" s="96"/>
      <c r="M475" s="96"/>
    </row>
    <row r="476" spans="1:13" s="97" customFormat="1" ht="13.5" customHeight="1">
      <c r="A476" s="119"/>
      <c r="B476" s="119"/>
      <c r="C476" s="119"/>
      <c r="D476" s="227" t="s">
        <v>111</v>
      </c>
      <c r="E476" s="177"/>
      <c r="F476" s="177"/>
      <c r="G476" s="142"/>
      <c r="H476" s="177"/>
      <c r="I476" s="177"/>
      <c r="J476" s="95"/>
      <c r="K476" s="96"/>
      <c r="L476" s="96"/>
      <c r="M476" s="96"/>
    </row>
    <row r="477" spans="1:13" s="97" customFormat="1" ht="13.5" customHeight="1">
      <c r="A477" s="119"/>
      <c r="B477" s="119"/>
      <c r="C477" s="119"/>
      <c r="D477" s="161" t="s">
        <v>138</v>
      </c>
      <c r="E477" s="177">
        <f>SUM(E479,E480)</f>
        <v>583952</v>
      </c>
      <c r="F477" s="177">
        <f aca="true" t="shared" si="11" ref="F477:F491">SUM(H477:I477)</f>
        <v>650359</v>
      </c>
      <c r="G477" s="142">
        <f>F477/E477*100</f>
        <v>111.37199632846534</v>
      </c>
      <c r="H477" s="177">
        <f>SUM(H479,H480)</f>
        <v>650359</v>
      </c>
      <c r="I477" s="177"/>
      <c r="J477" s="95"/>
      <c r="K477" s="96"/>
      <c r="L477" s="96"/>
      <c r="M477" s="96"/>
    </row>
    <row r="478" spans="1:13" s="97" customFormat="1" ht="13.5" customHeight="1">
      <c r="A478" s="119"/>
      <c r="B478" s="119"/>
      <c r="C478" s="119"/>
      <c r="D478" s="227" t="s">
        <v>139</v>
      </c>
      <c r="E478" s="177"/>
      <c r="F478" s="177"/>
      <c r="G478" s="142"/>
      <c r="H478" s="177"/>
      <c r="I478" s="177"/>
      <c r="J478" s="95"/>
      <c r="K478" s="96"/>
      <c r="L478" s="96"/>
      <c r="M478" s="96"/>
    </row>
    <row r="479" spans="1:13" s="97" customFormat="1" ht="13.5" customHeight="1">
      <c r="A479" s="119"/>
      <c r="B479" s="119"/>
      <c r="C479" s="119"/>
      <c r="D479" s="242" t="s">
        <v>150</v>
      </c>
      <c r="E479" s="177">
        <v>539397</v>
      </c>
      <c r="F479" s="177">
        <f t="shared" si="11"/>
        <v>626091</v>
      </c>
      <c r="G479" s="142">
        <f>F479/E479*100</f>
        <v>116.07239194878727</v>
      </c>
      <c r="H479" s="177">
        <v>626091</v>
      </c>
      <c r="I479" s="177"/>
      <c r="J479" s="95"/>
      <c r="K479" s="96"/>
      <c r="L479" s="96"/>
      <c r="M479" s="96"/>
    </row>
    <row r="480" spans="1:13" s="97" customFormat="1" ht="13.5" customHeight="1">
      <c r="A480" s="119"/>
      <c r="B480" s="119"/>
      <c r="C480" s="119"/>
      <c r="D480" s="236" t="s">
        <v>151</v>
      </c>
      <c r="E480" s="177">
        <v>44555</v>
      </c>
      <c r="F480" s="177">
        <f t="shared" si="11"/>
        <v>24268</v>
      </c>
      <c r="G480" s="142">
        <f>F480/E480*100</f>
        <v>54.46751206374144</v>
      </c>
      <c r="H480" s="177">
        <v>24268</v>
      </c>
      <c r="I480" s="177"/>
      <c r="J480" s="95"/>
      <c r="K480" s="96"/>
      <c r="L480" s="96"/>
      <c r="M480" s="96"/>
    </row>
    <row r="481" spans="1:13" s="97" customFormat="1" ht="13.5" customHeight="1">
      <c r="A481" s="119"/>
      <c r="B481" s="119"/>
      <c r="C481" s="119"/>
      <c r="D481" s="161" t="s">
        <v>121</v>
      </c>
      <c r="E481" s="177"/>
      <c r="F481" s="177"/>
      <c r="G481" s="142"/>
      <c r="H481" s="177"/>
      <c r="I481" s="177"/>
      <c r="J481" s="95"/>
      <c r="K481" s="96"/>
      <c r="L481" s="96"/>
      <c r="M481" s="96"/>
    </row>
    <row r="482" spans="1:13" s="97" customFormat="1" ht="13.5" customHeight="1">
      <c r="A482" s="119"/>
      <c r="B482" s="119"/>
      <c r="C482" s="119"/>
      <c r="D482" s="237" t="s">
        <v>120</v>
      </c>
      <c r="E482" s="177">
        <v>400</v>
      </c>
      <c r="F482" s="177"/>
      <c r="G482" s="142"/>
      <c r="H482" s="177"/>
      <c r="I482" s="177"/>
      <c r="J482" s="95"/>
      <c r="K482" s="96"/>
      <c r="L482" s="96"/>
      <c r="M482" s="96"/>
    </row>
    <row r="483" spans="1:13" s="97" customFormat="1" ht="13.5" customHeight="1">
      <c r="A483" s="119"/>
      <c r="B483" s="119"/>
      <c r="C483" s="119"/>
      <c r="D483" s="227" t="s">
        <v>145</v>
      </c>
      <c r="E483" s="177">
        <v>19465048</v>
      </c>
      <c r="F483" s="177">
        <f t="shared" si="11"/>
        <v>21678641</v>
      </c>
      <c r="G483" s="142">
        <f>F483/E483*100</f>
        <v>111.37214251924783</v>
      </c>
      <c r="H483" s="177">
        <v>21678641</v>
      </c>
      <c r="I483" s="177"/>
      <c r="J483" s="95"/>
      <c r="K483" s="96"/>
      <c r="L483" s="96"/>
      <c r="M483" s="96"/>
    </row>
    <row r="484" spans="1:13" s="97" customFormat="1" ht="13.5" customHeight="1">
      <c r="A484" s="119"/>
      <c r="B484" s="7">
        <v>85213</v>
      </c>
      <c r="C484" s="7"/>
      <c r="D484" s="68" t="s">
        <v>84</v>
      </c>
      <c r="E484" s="268">
        <f>SUM(E487)</f>
        <v>165257</v>
      </c>
      <c r="F484" s="268">
        <f t="shared" si="11"/>
        <v>38500</v>
      </c>
      <c r="G484" s="155">
        <f>F484/E484*100</f>
        <v>23.29704641860859</v>
      </c>
      <c r="H484" s="268">
        <f>SUM(H487)</f>
        <v>38500</v>
      </c>
      <c r="I484" s="268"/>
      <c r="J484" s="95"/>
      <c r="K484" s="96"/>
      <c r="L484" s="96"/>
      <c r="M484" s="96"/>
    </row>
    <row r="485" spans="1:13" s="97" customFormat="1" ht="13.5" customHeight="1">
      <c r="A485" s="119"/>
      <c r="B485" s="8"/>
      <c r="C485" s="8"/>
      <c r="D485" s="68" t="s">
        <v>85</v>
      </c>
      <c r="E485" s="177"/>
      <c r="F485" s="177"/>
      <c r="G485" s="142"/>
      <c r="H485" s="177"/>
      <c r="I485" s="177"/>
      <c r="J485" s="95"/>
      <c r="K485" s="96"/>
      <c r="L485" s="96"/>
      <c r="M485" s="96"/>
    </row>
    <row r="486" spans="1:13" s="97" customFormat="1" ht="13.5" customHeight="1">
      <c r="A486" s="119"/>
      <c r="B486" s="8"/>
      <c r="C486" s="8"/>
      <c r="D486" s="68" t="s">
        <v>86</v>
      </c>
      <c r="E486" s="177"/>
      <c r="F486" s="177"/>
      <c r="G486" s="142"/>
      <c r="H486" s="177"/>
      <c r="I486" s="177"/>
      <c r="J486" s="95"/>
      <c r="K486" s="96"/>
      <c r="L486" s="96"/>
      <c r="M486" s="96"/>
    </row>
    <row r="487" spans="1:13" s="97" customFormat="1" ht="13.5" customHeight="1">
      <c r="A487" s="119"/>
      <c r="B487" s="119"/>
      <c r="C487" s="119"/>
      <c r="D487" s="227" t="s">
        <v>110</v>
      </c>
      <c r="E487" s="177">
        <f>SUM(E489)</f>
        <v>165257</v>
      </c>
      <c r="F487" s="177">
        <f t="shared" si="11"/>
        <v>38500</v>
      </c>
      <c r="G487" s="142">
        <f>F487/E487*100</f>
        <v>23.29704641860859</v>
      </c>
      <c r="H487" s="177">
        <f>SUM(H489)</f>
        <v>38500</v>
      </c>
      <c r="I487" s="177"/>
      <c r="J487" s="95"/>
      <c r="K487" s="96"/>
      <c r="L487" s="96"/>
      <c r="M487" s="96"/>
    </row>
    <row r="488" spans="1:13" s="97" customFormat="1" ht="13.5" customHeight="1">
      <c r="A488" s="119"/>
      <c r="B488" s="119"/>
      <c r="C488" s="119"/>
      <c r="D488" s="227" t="s">
        <v>111</v>
      </c>
      <c r="E488" s="177"/>
      <c r="F488" s="177"/>
      <c r="G488" s="142"/>
      <c r="H488" s="177"/>
      <c r="I488" s="177"/>
      <c r="J488" s="95"/>
      <c r="K488" s="96"/>
      <c r="L488" s="96"/>
      <c r="M488" s="96"/>
    </row>
    <row r="489" spans="1:13" s="97" customFormat="1" ht="13.5" customHeight="1">
      <c r="A489" s="119"/>
      <c r="B489" s="119"/>
      <c r="C489" s="119"/>
      <c r="D489" s="161" t="s">
        <v>138</v>
      </c>
      <c r="E489" s="177">
        <f>SUM(E491)</f>
        <v>165257</v>
      </c>
      <c r="F489" s="177">
        <f t="shared" si="11"/>
        <v>38500</v>
      </c>
      <c r="G489" s="142">
        <f>F489/E489*100</f>
        <v>23.29704641860859</v>
      </c>
      <c r="H489" s="177">
        <f>SUM(H491)</f>
        <v>38500</v>
      </c>
      <c r="I489" s="177"/>
      <c r="J489" s="95"/>
      <c r="K489" s="96"/>
      <c r="L489" s="96"/>
      <c r="M489" s="96"/>
    </row>
    <row r="490" spans="1:13" s="97" customFormat="1" ht="13.5" customHeight="1">
      <c r="A490" s="119"/>
      <c r="B490" s="119"/>
      <c r="C490" s="119"/>
      <c r="D490" s="227" t="s">
        <v>139</v>
      </c>
      <c r="E490" s="177"/>
      <c r="F490" s="177"/>
      <c r="G490" s="142"/>
      <c r="H490" s="177"/>
      <c r="I490" s="177"/>
      <c r="J490" s="95"/>
      <c r="K490" s="96"/>
      <c r="L490" s="96"/>
      <c r="M490" s="96"/>
    </row>
    <row r="491" spans="1:13" s="97" customFormat="1" ht="13.5" customHeight="1">
      <c r="A491" s="119"/>
      <c r="B491" s="119"/>
      <c r="C491" s="119"/>
      <c r="D491" s="242" t="s">
        <v>115</v>
      </c>
      <c r="E491" s="177">
        <v>165257</v>
      </c>
      <c r="F491" s="177">
        <f t="shared" si="11"/>
        <v>38500</v>
      </c>
      <c r="G491" s="142">
        <f>F491/E491*100</f>
        <v>23.29704641860859</v>
      </c>
      <c r="H491" s="177">
        <v>38500</v>
      </c>
      <c r="I491" s="177"/>
      <c r="J491" s="95"/>
      <c r="K491" s="96"/>
      <c r="L491" s="96"/>
      <c r="M491" s="96"/>
    </row>
    <row r="492" spans="1:13" s="97" customFormat="1" ht="13.5" customHeight="1">
      <c r="A492" s="119"/>
      <c r="B492" s="7">
        <v>85214</v>
      </c>
      <c r="C492" s="7"/>
      <c r="D492" s="25" t="s">
        <v>88</v>
      </c>
      <c r="E492" s="268">
        <f>SUM(E494)</f>
        <v>1471186</v>
      </c>
      <c r="F492" s="268"/>
      <c r="G492" s="155"/>
      <c r="H492" s="268"/>
      <c r="I492" s="268"/>
      <c r="J492" s="95"/>
      <c r="K492" s="96"/>
      <c r="L492" s="96"/>
      <c r="M492" s="96"/>
    </row>
    <row r="493" spans="1:13" s="97" customFormat="1" ht="13.5" customHeight="1">
      <c r="A493" s="119"/>
      <c r="B493" s="8"/>
      <c r="C493" s="8"/>
      <c r="D493" s="25" t="s">
        <v>87</v>
      </c>
      <c r="E493" s="177"/>
      <c r="F493" s="177"/>
      <c r="G493" s="142"/>
      <c r="H493" s="177"/>
      <c r="I493" s="177"/>
      <c r="J493" s="95"/>
      <c r="K493" s="96"/>
      <c r="L493" s="96"/>
      <c r="M493" s="96"/>
    </row>
    <row r="494" spans="1:13" s="97" customFormat="1" ht="13.5" customHeight="1">
      <c r="A494" s="119"/>
      <c r="B494" s="119"/>
      <c r="C494" s="119"/>
      <c r="D494" s="227" t="s">
        <v>110</v>
      </c>
      <c r="E494" s="177">
        <f>SUM(E496)</f>
        <v>1471186</v>
      </c>
      <c r="F494" s="177"/>
      <c r="G494" s="142"/>
      <c r="H494" s="177"/>
      <c r="I494" s="177"/>
      <c r="J494" s="95"/>
      <c r="K494" s="96"/>
      <c r="L494" s="96"/>
      <c r="M494" s="96"/>
    </row>
    <row r="495" spans="1:13" s="97" customFormat="1" ht="13.5" customHeight="1">
      <c r="A495" s="119"/>
      <c r="B495" s="119"/>
      <c r="C495" s="119"/>
      <c r="D495" s="227" t="s">
        <v>111</v>
      </c>
      <c r="E495" s="177"/>
      <c r="F495" s="177"/>
      <c r="G495" s="142"/>
      <c r="H495" s="177"/>
      <c r="I495" s="177"/>
      <c r="J495" s="95"/>
      <c r="K495" s="96"/>
      <c r="L495" s="96"/>
      <c r="M495" s="96"/>
    </row>
    <row r="496" spans="1:13" s="97" customFormat="1" ht="13.5" customHeight="1">
      <c r="A496" s="119"/>
      <c r="B496" s="119"/>
      <c r="C496" s="119"/>
      <c r="D496" s="227" t="s">
        <v>152</v>
      </c>
      <c r="E496" s="177">
        <v>1471186</v>
      </c>
      <c r="F496" s="177"/>
      <c r="G496" s="142"/>
      <c r="H496" s="177"/>
      <c r="I496" s="177"/>
      <c r="J496" s="95"/>
      <c r="K496" s="96"/>
      <c r="L496" s="96"/>
      <c r="M496" s="96"/>
    </row>
    <row r="497" spans="1:13" s="97" customFormat="1" ht="13.5" customHeight="1">
      <c r="A497" s="182"/>
      <c r="B497" s="182">
        <v>85219</v>
      </c>
      <c r="C497" s="182"/>
      <c r="D497" s="278" t="s">
        <v>132</v>
      </c>
      <c r="E497" s="268">
        <f>SUM(E498)</f>
        <v>2970</v>
      </c>
      <c r="F497" s="177"/>
      <c r="G497" s="142"/>
      <c r="H497" s="177"/>
      <c r="I497" s="177"/>
      <c r="J497" s="95"/>
      <c r="K497" s="96"/>
      <c r="L497" s="96"/>
      <c r="M497" s="96"/>
    </row>
    <row r="498" spans="1:13" s="97" customFormat="1" ht="13.5" customHeight="1">
      <c r="A498" s="119"/>
      <c r="B498" s="119"/>
      <c r="C498" s="119"/>
      <c r="D498" s="227" t="s">
        <v>110</v>
      </c>
      <c r="E498" s="177">
        <f>SUM(E500)</f>
        <v>2970</v>
      </c>
      <c r="F498" s="177"/>
      <c r="G498" s="142"/>
      <c r="H498" s="177"/>
      <c r="I498" s="177"/>
      <c r="J498" s="95"/>
      <c r="K498" s="96"/>
      <c r="L498" s="96"/>
      <c r="M498" s="96"/>
    </row>
    <row r="499" spans="1:13" s="97" customFormat="1" ht="13.5" customHeight="1">
      <c r="A499" s="119"/>
      <c r="B499" s="119"/>
      <c r="C499" s="119"/>
      <c r="D499" s="227" t="s">
        <v>111</v>
      </c>
      <c r="E499" s="177"/>
      <c r="F499" s="177"/>
      <c r="G499" s="142"/>
      <c r="H499" s="177"/>
      <c r="I499" s="177"/>
      <c r="J499" s="95"/>
      <c r="K499" s="96"/>
      <c r="L499" s="96"/>
      <c r="M499" s="96"/>
    </row>
    <row r="500" spans="1:13" s="97" customFormat="1" ht="13.5" customHeight="1">
      <c r="A500" s="119"/>
      <c r="B500" s="119"/>
      <c r="C500" s="119"/>
      <c r="D500" s="227" t="s">
        <v>152</v>
      </c>
      <c r="E500" s="177">
        <v>2970</v>
      </c>
      <c r="F500" s="177"/>
      <c r="G500" s="142"/>
      <c r="H500" s="177"/>
      <c r="I500" s="177"/>
      <c r="J500" s="95"/>
      <c r="K500" s="96"/>
      <c r="L500" s="96"/>
      <c r="M500" s="96"/>
    </row>
    <row r="501" spans="1:13" s="97" customFormat="1" ht="13.5" customHeight="1">
      <c r="A501" s="8"/>
      <c r="B501" s="7">
        <v>85228</v>
      </c>
      <c r="C501" s="7"/>
      <c r="D501" s="25" t="s">
        <v>38</v>
      </c>
      <c r="E501" s="268">
        <f>SUM(E502)</f>
        <v>430000</v>
      </c>
      <c r="F501" s="268">
        <f>SUM(H501:I501)</f>
        <v>353000</v>
      </c>
      <c r="G501" s="155">
        <f>F501/E501*100</f>
        <v>82.09302325581396</v>
      </c>
      <c r="H501" s="268">
        <f>SUM(H502)</f>
        <v>353000</v>
      </c>
      <c r="I501" s="268"/>
      <c r="J501" s="95"/>
      <c r="K501" s="96"/>
      <c r="L501" s="96"/>
      <c r="M501" s="96"/>
    </row>
    <row r="502" spans="1:13" s="97" customFormat="1" ht="13.5" customHeight="1">
      <c r="A502" s="8"/>
      <c r="B502" s="7"/>
      <c r="C502" s="7"/>
      <c r="D502" s="227" t="s">
        <v>110</v>
      </c>
      <c r="E502" s="177">
        <f>SUM(E508)</f>
        <v>430000</v>
      </c>
      <c r="F502" s="270">
        <f>SUM(H502:I502)</f>
        <v>353000</v>
      </c>
      <c r="G502" s="142">
        <f>F502/E502*100</f>
        <v>82.09302325581396</v>
      </c>
      <c r="H502" s="177">
        <f>SUM(H508)</f>
        <v>353000</v>
      </c>
      <c r="I502" s="177"/>
      <c r="J502" s="95"/>
      <c r="K502" s="96"/>
      <c r="L502" s="96"/>
      <c r="M502" s="96"/>
    </row>
    <row r="503" spans="1:13" s="97" customFormat="1" ht="13.5" customHeight="1" thickBot="1">
      <c r="A503" s="14"/>
      <c r="B503" s="22"/>
      <c r="C503" s="22"/>
      <c r="D503" s="201" t="s">
        <v>111</v>
      </c>
      <c r="E503" s="265"/>
      <c r="F503" s="266"/>
      <c r="G503" s="144"/>
      <c r="H503" s="265"/>
      <c r="I503" s="265"/>
      <c r="J503" s="95"/>
      <c r="K503" s="96"/>
      <c r="L503" s="96"/>
      <c r="M503" s="96"/>
    </row>
    <row r="504" spans="1:13" s="97" customFormat="1" ht="13.5" customHeight="1">
      <c r="A504" s="178"/>
      <c r="B504" s="178"/>
      <c r="C504" s="178"/>
      <c r="D504" s="262"/>
      <c r="E504" s="277"/>
      <c r="F504" s="277"/>
      <c r="G504" s="158"/>
      <c r="H504" s="277"/>
      <c r="I504" s="277"/>
      <c r="J504" s="95"/>
      <c r="K504" s="96"/>
      <c r="L504" s="96"/>
      <c r="M504" s="96"/>
    </row>
    <row r="505" spans="1:13" s="97" customFormat="1" ht="13.5" customHeight="1">
      <c r="A505" s="299" t="s">
        <v>83</v>
      </c>
      <c r="B505" s="299"/>
      <c r="C505" s="299"/>
      <c r="D505" s="299"/>
      <c r="E505" s="299"/>
      <c r="F505" s="299"/>
      <c r="G505" s="299"/>
      <c r="H505" s="299"/>
      <c r="I505" s="299"/>
      <c r="J505" s="95"/>
      <c r="K505" s="96"/>
      <c r="L505" s="96"/>
      <c r="M505" s="96"/>
    </row>
    <row r="506" spans="1:13" s="97" customFormat="1" ht="13.5" customHeight="1" thickBot="1">
      <c r="A506" s="132"/>
      <c r="B506" s="133"/>
      <c r="C506" s="133"/>
      <c r="D506" s="130"/>
      <c r="E506" s="135"/>
      <c r="F506" s="135"/>
      <c r="G506" s="152"/>
      <c r="H506" s="135"/>
      <c r="I506" s="135"/>
      <c r="J506" s="95"/>
      <c r="K506" s="96"/>
      <c r="L506" s="96"/>
      <c r="M506" s="96"/>
    </row>
    <row r="507" spans="1:13" s="97" customFormat="1" ht="13.5" customHeight="1" thickBot="1">
      <c r="A507" s="249" t="s">
        <v>15</v>
      </c>
      <c r="B507" s="249" t="s">
        <v>16</v>
      </c>
      <c r="C507" s="249" t="s">
        <v>17</v>
      </c>
      <c r="D507" s="249" t="s">
        <v>18</v>
      </c>
      <c r="E507" s="250" t="s">
        <v>23</v>
      </c>
      <c r="F507" s="250" t="s">
        <v>24</v>
      </c>
      <c r="G507" s="250" t="s">
        <v>21</v>
      </c>
      <c r="H507" s="250" t="s">
        <v>22</v>
      </c>
      <c r="I507" s="250" t="s">
        <v>25</v>
      </c>
      <c r="J507" s="95"/>
      <c r="K507" s="96"/>
      <c r="L507" s="96"/>
      <c r="M507" s="96"/>
    </row>
    <row r="508" spans="1:13" s="97" customFormat="1" ht="13.5" customHeight="1">
      <c r="A508" s="17"/>
      <c r="B508" s="10"/>
      <c r="C508" s="10"/>
      <c r="D508" s="251" t="s">
        <v>138</v>
      </c>
      <c r="E508" s="246">
        <f>SUM(E510)</f>
        <v>430000</v>
      </c>
      <c r="F508" s="276">
        <f>SUM(H508:I508)</f>
        <v>353000</v>
      </c>
      <c r="G508" s="247">
        <f>F508/E508*100</f>
        <v>82.09302325581396</v>
      </c>
      <c r="H508" s="246">
        <f>SUM(H510)</f>
        <v>353000</v>
      </c>
      <c r="I508" s="246"/>
      <c r="J508" s="95"/>
      <c r="K508" s="96"/>
      <c r="L508" s="96"/>
      <c r="M508" s="96"/>
    </row>
    <row r="509" spans="1:13" s="97" customFormat="1" ht="13.5" customHeight="1">
      <c r="A509" s="8"/>
      <c r="B509" s="7"/>
      <c r="C509" s="7"/>
      <c r="D509" s="227" t="s">
        <v>139</v>
      </c>
      <c r="E509" s="177"/>
      <c r="F509" s="270"/>
      <c r="G509" s="142"/>
      <c r="H509" s="177"/>
      <c r="I509" s="177"/>
      <c r="J509" s="95"/>
      <c r="K509" s="96"/>
      <c r="L509" s="96"/>
      <c r="M509" s="96"/>
    </row>
    <row r="510" spans="1:13" s="97" customFormat="1" ht="13.5" customHeight="1">
      <c r="A510" s="8"/>
      <c r="B510" s="8"/>
      <c r="C510" s="8"/>
      <c r="D510" s="236" t="s">
        <v>116</v>
      </c>
      <c r="E510" s="177">
        <v>430000</v>
      </c>
      <c r="F510" s="270">
        <f>SUM(H510:I510)</f>
        <v>353000</v>
      </c>
      <c r="G510" s="142">
        <f>F510/E510*100</f>
        <v>82.09302325581396</v>
      </c>
      <c r="H510" s="177">
        <v>353000</v>
      </c>
      <c r="I510" s="177"/>
      <c r="J510" s="95"/>
      <c r="K510" s="96"/>
      <c r="L510" s="96"/>
      <c r="M510" s="96"/>
    </row>
    <row r="511" spans="1:13" s="97" customFormat="1" ht="13.5" customHeight="1">
      <c r="A511" s="182"/>
      <c r="B511" s="182">
        <v>85278</v>
      </c>
      <c r="C511" s="182"/>
      <c r="D511" s="183" t="s">
        <v>99</v>
      </c>
      <c r="E511" s="268">
        <f>SUM(E512)</f>
        <v>320000</v>
      </c>
      <c r="F511" s="268"/>
      <c r="G511" s="142"/>
      <c r="H511" s="177"/>
      <c r="I511" s="177"/>
      <c r="J511" s="95"/>
      <c r="K511" s="96"/>
      <c r="L511" s="96"/>
      <c r="M511" s="96"/>
    </row>
    <row r="512" spans="1:13" s="97" customFormat="1" ht="13.5" customHeight="1">
      <c r="A512" s="8"/>
      <c r="B512" s="8"/>
      <c r="C512" s="8"/>
      <c r="D512" s="227" t="s">
        <v>110</v>
      </c>
      <c r="E512" s="177">
        <f>SUM(E514)</f>
        <v>320000</v>
      </c>
      <c r="F512" s="268"/>
      <c r="G512" s="142"/>
      <c r="H512" s="177"/>
      <c r="I512" s="177"/>
      <c r="J512" s="95"/>
      <c r="K512" s="96"/>
      <c r="L512" s="96"/>
      <c r="M512" s="96"/>
    </row>
    <row r="513" spans="1:13" s="97" customFormat="1" ht="13.5" customHeight="1">
      <c r="A513" s="119"/>
      <c r="B513" s="119"/>
      <c r="C513" s="119"/>
      <c r="D513" s="227" t="s">
        <v>111</v>
      </c>
      <c r="E513" s="177"/>
      <c r="F513" s="177"/>
      <c r="G513" s="119"/>
      <c r="H513" s="177"/>
      <c r="I513" s="177"/>
      <c r="J513" s="95"/>
      <c r="K513" s="96"/>
      <c r="L513" s="96"/>
      <c r="M513" s="96"/>
    </row>
    <row r="514" spans="1:13" s="97" customFormat="1" ht="13.5" customHeight="1" thickBot="1">
      <c r="A514" s="153"/>
      <c r="B514" s="153"/>
      <c r="C514" s="153"/>
      <c r="D514" s="201" t="s">
        <v>152</v>
      </c>
      <c r="E514" s="265">
        <v>320000</v>
      </c>
      <c r="F514" s="265"/>
      <c r="G514" s="153"/>
      <c r="H514" s="265"/>
      <c r="I514" s="265"/>
      <c r="J514" s="95"/>
      <c r="K514" s="96"/>
      <c r="L514" s="96"/>
      <c r="M514" s="96"/>
    </row>
    <row r="515" spans="1:13" s="97" customFormat="1" ht="13.5" customHeight="1">
      <c r="A515" s="10">
        <v>853</v>
      </c>
      <c r="B515" s="10"/>
      <c r="C515" s="10"/>
      <c r="D515" s="10" t="s">
        <v>89</v>
      </c>
      <c r="E515" s="269">
        <f>SUM(E516,E525)</f>
        <v>355885</v>
      </c>
      <c r="F515" s="268">
        <f>SUM(H515:I515)</f>
        <v>320000</v>
      </c>
      <c r="G515" s="155">
        <f aca="true" t="shared" si="12" ref="G515:G524">F515/E515*100</f>
        <v>89.91668657009988</v>
      </c>
      <c r="H515" s="269"/>
      <c r="I515" s="269">
        <f>SUM(I516,I525)</f>
        <v>320000</v>
      </c>
      <c r="J515" s="95"/>
      <c r="K515" s="96"/>
      <c r="L515" s="96"/>
      <c r="M515" s="96"/>
    </row>
    <row r="516" spans="1:13" s="97" customFormat="1" ht="13.5" customHeight="1">
      <c r="A516" s="8"/>
      <c r="B516" s="7">
        <v>85321</v>
      </c>
      <c r="C516" s="7"/>
      <c r="D516" s="25" t="s">
        <v>39</v>
      </c>
      <c r="E516" s="268">
        <f>SUM(E517)</f>
        <v>349100</v>
      </c>
      <c r="F516" s="268">
        <f aca="true" t="shared" si="13" ref="F516:F524">SUM(H516:I516)</f>
        <v>320000</v>
      </c>
      <c r="G516" s="155">
        <f t="shared" si="12"/>
        <v>91.6642795760527</v>
      </c>
      <c r="H516" s="268"/>
      <c r="I516" s="268">
        <f>SUM(I517)</f>
        <v>320000</v>
      </c>
      <c r="J516" s="95"/>
      <c r="K516" s="96"/>
      <c r="L516" s="96"/>
      <c r="M516" s="96"/>
    </row>
    <row r="517" spans="1:13" s="97" customFormat="1" ht="13.5" customHeight="1">
      <c r="A517" s="8"/>
      <c r="B517" s="7"/>
      <c r="C517" s="7"/>
      <c r="D517" s="227" t="s">
        <v>110</v>
      </c>
      <c r="E517" s="177">
        <f>SUM(E519)</f>
        <v>349100</v>
      </c>
      <c r="F517" s="177">
        <f t="shared" si="13"/>
        <v>320000</v>
      </c>
      <c r="G517" s="142">
        <f t="shared" si="12"/>
        <v>91.6642795760527</v>
      </c>
      <c r="H517" s="177"/>
      <c r="I517" s="177">
        <f>SUM(I519)</f>
        <v>320000</v>
      </c>
      <c r="J517" s="95"/>
      <c r="K517" s="96"/>
      <c r="L517" s="96"/>
      <c r="M517" s="96"/>
    </row>
    <row r="518" spans="1:13" s="97" customFormat="1" ht="13.5" customHeight="1">
      <c r="A518" s="8"/>
      <c r="B518" s="7"/>
      <c r="C518" s="7"/>
      <c r="D518" s="227" t="s">
        <v>111</v>
      </c>
      <c r="E518" s="177"/>
      <c r="F518" s="177"/>
      <c r="G518" s="142"/>
      <c r="H518" s="177"/>
      <c r="I518" s="177"/>
      <c r="J518" s="95"/>
      <c r="K518" s="96"/>
      <c r="L518" s="96"/>
      <c r="M518" s="96"/>
    </row>
    <row r="519" spans="1:13" s="97" customFormat="1" ht="13.5" customHeight="1">
      <c r="A519" s="8"/>
      <c r="B519" s="7"/>
      <c r="C519" s="7"/>
      <c r="D519" s="161" t="s">
        <v>138</v>
      </c>
      <c r="E519" s="177">
        <f>SUM(E521:E522)</f>
        <v>349100</v>
      </c>
      <c r="F519" s="177">
        <f t="shared" si="13"/>
        <v>320000</v>
      </c>
      <c r="G519" s="142">
        <f t="shared" si="12"/>
        <v>91.6642795760527</v>
      </c>
      <c r="H519" s="177"/>
      <c r="I519" s="177">
        <f>SUM(I521:I522)</f>
        <v>320000</v>
      </c>
      <c r="J519" s="95"/>
      <c r="K519" s="96"/>
      <c r="L519" s="96"/>
      <c r="M519" s="96"/>
    </row>
    <row r="520" spans="1:13" s="97" customFormat="1" ht="13.5" customHeight="1">
      <c r="A520" s="8"/>
      <c r="B520" s="7"/>
      <c r="C520" s="7"/>
      <c r="D520" s="227" t="s">
        <v>139</v>
      </c>
      <c r="E520" s="177"/>
      <c r="F520" s="177"/>
      <c r="G520" s="142"/>
      <c r="H520" s="177"/>
      <c r="I520" s="177"/>
      <c r="J520" s="95"/>
      <c r="K520" s="96"/>
      <c r="L520" s="96"/>
      <c r="M520" s="96"/>
    </row>
    <row r="521" spans="1:13" s="97" customFormat="1" ht="13.5" customHeight="1">
      <c r="A521" s="8"/>
      <c r="B521" s="7"/>
      <c r="C521" s="7"/>
      <c r="D521" s="242" t="s">
        <v>150</v>
      </c>
      <c r="E521" s="177">
        <v>236671.89</v>
      </c>
      <c r="F521" s="177">
        <f t="shared" si="13"/>
        <v>217760</v>
      </c>
      <c r="G521" s="142">
        <f t="shared" si="12"/>
        <v>92.00923692289777</v>
      </c>
      <c r="H521" s="177"/>
      <c r="I521" s="177">
        <v>217760</v>
      </c>
      <c r="J521" s="95"/>
      <c r="K521" s="96"/>
      <c r="L521" s="96"/>
      <c r="M521" s="96"/>
    </row>
    <row r="522" spans="1:13" s="97" customFormat="1" ht="13.5" customHeight="1">
      <c r="A522" s="8"/>
      <c r="B522" s="7"/>
      <c r="C522" s="7"/>
      <c r="D522" s="236" t="s">
        <v>151</v>
      </c>
      <c r="E522" s="177">
        <v>112428.11</v>
      </c>
      <c r="F522" s="177">
        <f t="shared" si="13"/>
        <v>102240</v>
      </c>
      <c r="G522" s="142">
        <f t="shared" si="12"/>
        <v>90.93811147407885</v>
      </c>
      <c r="H522" s="177"/>
      <c r="I522" s="177">
        <v>102240</v>
      </c>
      <c r="J522" s="95"/>
      <c r="K522" s="96"/>
      <c r="L522" s="96"/>
      <c r="M522" s="96"/>
    </row>
    <row r="523" spans="1:13" s="97" customFormat="1" ht="13.5" customHeight="1">
      <c r="A523" s="119"/>
      <c r="B523" s="119"/>
      <c r="C523" s="119"/>
      <c r="D523" s="161" t="s">
        <v>121</v>
      </c>
      <c r="E523" s="177"/>
      <c r="F523" s="177"/>
      <c r="G523" s="142"/>
      <c r="H523" s="177"/>
      <c r="I523" s="177"/>
      <c r="J523" s="95"/>
      <c r="K523" s="96"/>
      <c r="L523" s="96"/>
      <c r="M523" s="96"/>
    </row>
    <row r="524" spans="1:13" s="97" customFormat="1" ht="13.5" customHeight="1">
      <c r="A524" s="119"/>
      <c r="B524" s="119"/>
      <c r="C524" s="119"/>
      <c r="D524" s="237" t="s">
        <v>120</v>
      </c>
      <c r="E524" s="177">
        <v>1000</v>
      </c>
      <c r="F524" s="177">
        <f t="shared" si="13"/>
        <v>1000</v>
      </c>
      <c r="G524" s="142">
        <f t="shared" si="12"/>
        <v>100</v>
      </c>
      <c r="H524" s="177"/>
      <c r="I524" s="177">
        <v>1000</v>
      </c>
      <c r="J524" s="95"/>
      <c r="K524" s="96"/>
      <c r="L524" s="96"/>
      <c r="M524" s="96"/>
    </row>
    <row r="525" spans="1:13" s="97" customFormat="1" ht="13.5" customHeight="1">
      <c r="A525" s="182"/>
      <c r="B525" s="182">
        <v>85334</v>
      </c>
      <c r="C525" s="182"/>
      <c r="D525" s="183" t="s">
        <v>100</v>
      </c>
      <c r="E525" s="268">
        <f>SUM(E526)</f>
        <v>6785</v>
      </c>
      <c r="F525" s="177"/>
      <c r="G525" s="119"/>
      <c r="H525" s="177"/>
      <c r="I525" s="177"/>
      <c r="J525" s="95"/>
      <c r="K525" s="96"/>
      <c r="L525" s="96"/>
      <c r="M525" s="96"/>
    </row>
    <row r="526" spans="1:13" s="97" customFormat="1" ht="13.5" customHeight="1">
      <c r="A526" s="119"/>
      <c r="B526" s="119"/>
      <c r="C526" s="119"/>
      <c r="D526" s="227" t="s">
        <v>110</v>
      </c>
      <c r="E526" s="177">
        <f>SUM(E528)</f>
        <v>6785</v>
      </c>
      <c r="F526" s="177"/>
      <c r="G526" s="119"/>
      <c r="H526" s="177"/>
      <c r="I526" s="177"/>
      <c r="J526" s="95"/>
      <c r="K526" s="96"/>
      <c r="L526" s="96"/>
      <c r="M526" s="96"/>
    </row>
    <row r="527" spans="1:13" s="97" customFormat="1" ht="13.5" customHeight="1">
      <c r="A527" s="119"/>
      <c r="B527" s="119"/>
      <c r="C527" s="119"/>
      <c r="D527" s="227" t="s">
        <v>111</v>
      </c>
      <c r="E527" s="177"/>
      <c r="F527" s="177"/>
      <c r="G527" s="119"/>
      <c r="H527" s="177"/>
      <c r="I527" s="177"/>
      <c r="J527" s="95"/>
      <c r="K527" s="96"/>
      <c r="L527" s="96"/>
      <c r="M527" s="96"/>
    </row>
    <row r="528" spans="1:13" s="97" customFormat="1" ht="13.5" customHeight="1" thickBot="1">
      <c r="A528" s="153"/>
      <c r="B528" s="153"/>
      <c r="C528" s="153"/>
      <c r="D528" s="201" t="s">
        <v>152</v>
      </c>
      <c r="E528" s="265">
        <v>6785</v>
      </c>
      <c r="F528" s="177"/>
      <c r="G528" s="153"/>
      <c r="H528" s="265"/>
      <c r="I528" s="265"/>
      <c r="J528" s="95"/>
      <c r="K528" s="96"/>
      <c r="L528" s="96"/>
      <c r="M528" s="96"/>
    </row>
    <row r="529" spans="1:13" s="97" customFormat="1" ht="13.5" customHeight="1">
      <c r="A529" s="10">
        <v>854</v>
      </c>
      <c r="B529" s="10"/>
      <c r="C529" s="10"/>
      <c r="D529" s="10" t="s">
        <v>61</v>
      </c>
      <c r="E529" s="269">
        <f>SUM(E530)</f>
        <v>8300</v>
      </c>
      <c r="F529" s="246"/>
      <c r="G529" s="166"/>
      <c r="H529" s="166"/>
      <c r="I529" s="166"/>
      <c r="J529" s="95"/>
      <c r="K529" s="96"/>
      <c r="L529" s="96"/>
      <c r="M529" s="96"/>
    </row>
    <row r="530" spans="1:13" s="97" customFormat="1" ht="13.5" customHeight="1">
      <c r="A530" s="8"/>
      <c r="B530" s="7">
        <v>85415</v>
      </c>
      <c r="C530" s="7"/>
      <c r="D530" s="25" t="s">
        <v>62</v>
      </c>
      <c r="E530" s="268">
        <f>SUM(E531)</f>
        <v>8300</v>
      </c>
      <c r="F530" s="177"/>
      <c r="G530" s="119"/>
      <c r="H530" s="119"/>
      <c r="I530" s="119"/>
      <c r="J530" s="95"/>
      <c r="K530" s="96"/>
      <c r="L530" s="96"/>
      <c r="M530" s="96"/>
    </row>
    <row r="531" spans="1:13" s="97" customFormat="1" ht="13.5" customHeight="1">
      <c r="A531" s="119"/>
      <c r="B531" s="119"/>
      <c r="C531" s="119"/>
      <c r="D531" s="227" t="s">
        <v>110</v>
      </c>
      <c r="E531" s="177">
        <f>SUM(E533)</f>
        <v>8300</v>
      </c>
      <c r="F531" s="177"/>
      <c r="G531" s="119"/>
      <c r="H531" s="119"/>
      <c r="I531" s="119"/>
      <c r="J531" s="95"/>
      <c r="K531" s="96"/>
      <c r="L531" s="96"/>
      <c r="M531" s="96"/>
    </row>
    <row r="532" spans="1:13" s="97" customFormat="1" ht="13.5" customHeight="1">
      <c r="A532" s="119"/>
      <c r="B532" s="119"/>
      <c r="C532" s="119"/>
      <c r="D532" s="227" t="s">
        <v>111</v>
      </c>
      <c r="E532" s="177"/>
      <c r="F532" s="177"/>
      <c r="G532" s="119"/>
      <c r="H532" s="119"/>
      <c r="I532" s="119"/>
      <c r="J532" s="95"/>
      <c r="K532" s="96"/>
      <c r="L532" s="96"/>
      <c r="M532" s="96"/>
    </row>
    <row r="533" spans="1:13" s="97" customFormat="1" ht="13.5" customHeight="1" thickBot="1">
      <c r="A533" s="153"/>
      <c r="B533" s="153"/>
      <c r="C533" s="153"/>
      <c r="D533" s="201" t="s">
        <v>152</v>
      </c>
      <c r="E533" s="265">
        <v>8300</v>
      </c>
      <c r="F533" s="265"/>
      <c r="G533" s="153"/>
      <c r="H533" s="153"/>
      <c r="I533" s="153"/>
      <c r="J533" s="95"/>
      <c r="K533" s="96"/>
      <c r="L533" s="96"/>
      <c r="M533" s="96"/>
    </row>
    <row r="534" spans="1:13" s="97" customFormat="1" ht="13.5" customHeight="1">
      <c r="A534" s="10">
        <v>921</v>
      </c>
      <c r="B534" s="10"/>
      <c r="C534" s="10"/>
      <c r="D534" s="10" t="s">
        <v>54</v>
      </c>
      <c r="E534" s="269">
        <f>SUM(E535,E541)</f>
        <v>29700</v>
      </c>
      <c r="F534" s="246"/>
      <c r="G534" s="166"/>
      <c r="H534" s="166"/>
      <c r="I534" s="166"/>
      <c r="J534" s="95"/>
      <c r="K534" s="96"/>
      <c r="L534" s="96"/>
      <c r="M534" s="96"/>
    </row>
    <row r="535" spans="1:13" s="97" customFormat="1" ht="13.5" customHeight="1">
      <c r="A535" s="7"/>
      <c r="B535" s="90">
        <v>92116</v>
      </c>
      <c r="C535" s="90"/>
      <c r="D535" s="91" t="s">
        <v>70</v>
      </c>
      <c r="E535" s="268">
        <f>SUM(E536)</f>
        <v>21700</v>
      </c>
      <c r="F535" s="177"/>
      <c r="G535" s="119"/>
      <c r="H535" s="119"/>
      <c r="I535" s="119"/>
      <c r="J535" s="95"/>
      <c r="K535" s="96"/>
      <c r="L535" s="96"/>
      <c r="M535" s="96"/>
    </row>
    <row r="536" spans="1:13" s="97" customFormat="1" ht="13.5" customHeight="1">
      <c r="A536" s="7"/>
      <c r="B536" s="90"/>
      <c r="C536" s="90"/>
      <c r="D536" s="227" t="s">
        <v>110</v>
      </c>
      <c r="E536" s="177">
        <f>SUM(E538)</f>
        <v>21700</v>
      </c>
      <c r="F536" s="177"/>
      <c r="G536" s="119"/>
      <c r="H536" s="119"/>
      <c r="I536" s="119"/>
      <c r="J536" s="95"/>
      <c r="K536" s="96"/>
      <c r="L536" s="96"/>
      <c r="M536" s="96"/>
    </row>
    <row r="537" spans="1:13" s="97" customFormat="1" ht="13.5" customHeight="1">
      <c r="A537" s="7"/>
      <c r="B537" s="90"/>
      <c r="C537" s="90"/>
      <c r="D537" s="227" t="s">
        <v>111</v>
      </c>
      <c r="E537" s="177"/>
      <c r="F537" s="177"/>
      <c r="G537" s="119"/>
      <c r="H537" s="119"/>
      <c r="I537" s="119"/>
      <c r="J537" s="95"/>
      <c r="K537" s="96"/>
      <c r="L537" s="96"/>
      <c r="M537" s="96"/>
    </row>
    <row r="538" spans="1:13" s="97" customFormat="1" ht="13.5" customHeight="1">
      <c r="A538" s="7"/>
      <c r="B538" s="90"/>
      <c r="C538" s="90"/>
      <c r="D538" s="238" t="s">
        <v>149</v>
      </c>
      <c r="E538" s="177">
        <f>SUM(E540)</f>
        <v>21700</v>
      </c>
      <c r="F538" s="177"/>
      <c r="G538" s="119"/>
      <c r="H538" s="119"/>
      <c r="I538" s="119"/>
      <c r="J538" s="95"/>
      <c r="K538" s="96"/>
      <c r="L538" s="96"/>
      <c r="M538" s="96"/>
    </row>
    <row r="539" spans="1:13" s="97" customFormat="1" ht="13.5" customHeight="1">
      <c r="A539" s="7"/>
      <c r="B539" s="90"/>
      <c r="C539" s="90"/>
      <c r="D539" s="227" t="s">
        <v>148</v>
      </c>
      <c r="E539" s="177"/>
      <c r="F539" s="177"/>
      <c r="G539" s="119"/>
      <c r="H539" s="119"/>
      <c r="I539" s="119"/>
      <c r="J539" s="95"/>
      <c r="K539" s="96"/>
      <c r="L539" s="96"/>
      <c r="M539" s="96"/>
    </row>
    <row r="540" spans="1:13" s="97" customFormat="1" ht="13.5" customHeight="1">
      <c r="A540" s="7"/>
      <c r="B540" s="90"/>
      <c r="C540" s="90"/>
      <c r="D540" s="256" t="s">
        <v>165</v>
      </c>
      <c r="E540" s="177">
        <v>21700</v>
      </c>
      <c r="F540" s="177"/>
      <c r="G540" s="119"/>
      <c r="H540" s="119"/>
      <c r="I540" s="119"/>
      <c r="J540" s="95"/>
      <c r="K540" s="96"/>
      <c r="L540" s="96"/>
      <c r="M540" s="96"/>
    </row>
    <row r="541" spans="1:13" s="97" customFormat="1" ht="13.5" customHeight="1">
      <c r="A541" s="7"/>
      <c r="B541" s="7">
        <v>92195</v>
      </c>
      <c r="C541" s="7"/>
      <c r="D541" s="25" t="s">
        <v>10</v>
      </c>
      <c r="E541" s="268">
        <f>SUM(E542)</f>
        <v>8000</v>
      </c>
      <c r="F541" s="177"/>
      <c r="G541" s="119"/>
      <c r="H541" s="119"/>
      <c r="I541" s="119"/>
      <c r="J541" s="95"/>
      <c r="K541" s="96"/>
      <c r="L541" s="96"/>
      <c r="M541" s="96"/>
    </row>
    <row r="542" spans="1:13" s="97" customFormat="1" ht="13.5" customHeight="1">
      <c r="A542" s="7"/>
      <c r="B542" s="7"/>
      <c r="C542" s="8"/>
      <c r="D542" s="227" t="s">
        <v>110</v>
      </c>
      <c r="E542" s="177">
        <f>SUM(E544)</f>
        <v>8000</v>
      </c>
      <c r="F542" s="177"/>
      <c r="G542" s="119"/>
      <c r="H542" s="119"/>
      <c r="I542" s="119"/>
      <c r="J542" s="95"/>
      <c r="K542" s="96"/>
      <c r="L542" s="96"/>
      <c r="M542" s="96"/>
    </row>
    <row r="543" spans="1:13" s="97" customFormat="1" ht="13.5" customHeight="1">
      <c r="A543" s="8"/>
      <c r="B543" s="8"/>
      <c r="C543" s="8"/>
      <c r="D543" s="227" t="s">
        <v>111</v>
      </c>
      <c r="E543" s="177"/>
      <c r="F543" s="177"/>
      <c r="G543" s="119"/>
      <c r="H543" s="119"/>
      <c r="I543" s="119"/>
      <c r="J543" s="95"/>
      <c r="K543" s="96"/>
      <c r="L543" s="96"/>
      <c r="M543" s="96"/>
    </row>
    <row r="544" spans="1:13" s="97" customFormat="1" ht="13.5" customHeight="1">
      <c r="A544" s="8"/>
      <c r="B544" s="8"/>
      <c r="C544" s="8"/>
      <c r="D544" s="161" t="s">
        <v>138</v>
      </c>
      <c r="E544" s="177">
        <f>SUM(E550:E551)</f>
        <v>8000</v>
      </c>
      <c r="F544" s="177"/>
      <c r="G544" s="119"/>
      <c r="H544" s="119"/>
      <c r="I544" s="119"/>
      <c r="J544" s="95"/>
      <c r="K544" s="96"/>
      <c r="L544" s="96"/>
      <c r="M544" s="96"/>
    </row>
    <row r="545" spans="1:13" s="97" customFormat="1" ht="13.5" customHeight="1" thickBot="1">
      <c r="A545" s="153"/>
      <c r="B545" s="153"/>
      <c r="C545" s="153"/>
      <c r="D545" s="201" t="s">
        <v>139</v>
      </c>
      <c r="E545" s="265"/>
      <c r="F545" s="265"/>
      <c r="G545" s="153"/>
      <c r="H545" s="153"/>
      <c r="I545" s="153"/>
      <c r="J545" s="95"/>
      <c r="K545" s="96"/>
      <c r="L545" s="96"/>
      <c r="M545" s="96"/>
    </row>
    <row r="546" spans="1:13" s="97" customFormat="1" ht="13.5" customHeight="1">
      <c r="A546" s="112"/>
      <c r="B546" s="112"/>
      <c r="C546" s="112"/>
      <c r="D546" s="262"/>
      <c r="E546" s="277"/>
      <c r="F546" s="277"/>
      <c r="G546" s="178"/>
      <c r="H546" s="178"/>
      <c r="I546" s="178"/>
      <c r="J546" s="95"/>
      <c r="K546" s="96"/>
      <c r="L546" s="96"/>
      <c r="M546" s="96"/>
    </row>
    <row r="547" spans="1:13" s="97" customFormat="1" ht="13.5" customHeight="1">
      <c r="A547" s="299" t="s">
        <v>161</v>
      </c>
      <c r="B547" s="299"/>
      <c r="C547" s="299"/>
      <c r="D547" s="299"/>
      <c r="E547" s="299"/>
      <c r="F547" s="299"/>
      <c r="G547" s="299"/>
      <c r="H547" s="299"/>
      <c r="I547" s="299"/>
      <c r="J547" s="95"/>
      <c r="K547" s="96"/>
      <c r="L547" s="96"/>
      <c r="M547" s="96"/>
    </row>
    <row r="548" spans="1:13" s="97" customFormat="1" ht="13.5" customHeight="1" thickBot="1">
      <c r="A548" s="132"/>
      <c r="B548" s="133"/>
      <c r="C548" s="133"/>
      <c r="D548" s="130"/>
      <c r="E548" s="135"/>
      <c r="F548" s="135"/>
      <c r="G548" s="152"/>
      <c r="H548" s="135"/>
      <c r="I548" s="135"/>
      <c r="J548" s="95"/>
      <c r="K548" s="96"/>
      <c r="L548" s="96"/>
      <c r="M548" s="96"/>
    </row>
    <row r="549" spans="1:13" s="97" customFormat="1" ht="13.5" customHeight="1" thickBot="1">
      <c r="A549" s="249" t="s">
        <v>15</v>
      </c>
      <c r="B549" s="249" t="s">
        <v>16</v>
      </c>
      <c r="C549" s="249" t="s">
        <v>17</v>
      </c>
      <c r="D549" s="249" t="s">
        <v>18</v>
      </c>
      <c r="E549" s="250" t="s">
        <v>23</v>
      </c>
      <c r="F549" s="250" t="s">
        <v>24</v>
      </c>
      <c r="G549" s="250" t="s">
        <v>21</v>
      </c>
      <c r="H549" s="250" t="s">
        <v>22</v>
      </c>
      <c r="I549" s="250" t="s">
        <v>25</v>
      </c>
      <c r="J549" s="95"/>
      <c r="K549" s="96"/>
      <c r="L549" s="96"/>
      <c r="M549" s="96"/>
    </row>
    <row r="550" spans="1:13" s="97" customFormat="1" ht="13.5" customHeight="1">
      <c r="A550" s="166"/>
      <c r="B550" s="166"/>
      <c r="C550" s="166"/>
      <c r="D550" s="288" t="s">
        <v>115</v>
      </c>
      <c r="E550" s="246">
        <v>2400</v>
      </c>
      <c r="F550" s="246"/>
      <c r="G550" s="166"/>
      <c r="H550" s="166"/>
      <c r="I550" s="166"/>
      <c r="J550" s="95"/>
      <c r="K550" s="96"/>
      <c r="L550" s="96"/>
      <c r="M550" s="96"/>
    </row>
    <row r="551" spans="1:13" s="97" customFormat="1" ht="13.5" customHeight="1" thickBot="1">
      <c r="A551" s="153"/>
      <c r="B551" s="153"/>
      <c r="C551" s="153"/>
      <c r="D551" s="248" t="s">
        <v>116</v>
      </c>
      <c r="E551" s="265">
        <v>5600</v>
      </c>
      <c r="F551" s="265"/>
      <c r="G551" s="153"/>
      <c r="H551" s="153"/>
      <c r="I551" s="153"/>
      <c r="J551" s="95"/>
      <c r="K551" s="96"/>
      <c r="L551" s="96"/>
      <c r="M551" s="96"/>
    </row>
    <row r="552" spans="1:13" s="97" customFormat="1" ht="13.5" customHeight="1" thickBot="1">
      <c r="A552" s="108"/>
      <c r="B552" s="109"/>
      <c r="C552" s="109"/>
      <c r="D552" s="234" t="s">
        <v>122</v>
      </c>
      <c r="E552" s="179">
        <f>SUM(E301,E308,E323,E355,E370,E391,E399,E432,E445,E466,E515,E529,E534)</f>
        <v>35049102.86</v>
      </c>
      <c r="F552" s="179">
        <f>SUM(H552:I552)</f>
        <v>32866624</v>
      </c>
      <c r="G552" s="165">
        <f>F552/E552*100</f>
        <v>93.77308209936875</v>
      </c>
      <c r="H552" s="179">
        <f>SUM(H301,H308,H323,H355,H370,H391,H399,H432,H445,H466,H515,H529,H534)</f>
        <v>23287882</v>
      </c>
      <c r="I552" s="179">
        <f>SUM(I301,I308,I323,I355,I370,I391,I399,I432,I445,I466,I515,I529,I534)</f>
        <v>9578742</v>
      </c>
      <c r="J552" s="95"/>
      <c r="K552" s="96"/>
      <c r="L552" s="96"/>
      <c r="M552" s="96"/>
    </row>
    <row r="553" spans="1:13" s="97" customFormat="1" ht="13.5" customHeight="1">
      <c r="A553" s="7"/>
      <c r="B553" s="7"/>
      <c r="C553" s="7"/>
      <c r="D553" s="81" t="s">
        <v>110</v>
      </c>
      <c r="E553" s="147">
        <f>SUM(E303,E310,E318,E325,E333,E343,E349,E357,E363,E374,E384,E393)+SUM(E402,E415,E427,E434,E440,E448,E457,E468,E475,E487,E494,E498,E502,E512,E517,E526,E531,E536,E542)</f>
        <v>33490502.86</v>
      </c>
      <c r="F553" s="147">
        <f>SUM(H553:I553)</f>
        <v>32866624</v>
      </c>
      <c r="G553" s="247">
        <f>F553/E553*100</f>
        <v>98.1371469320482</v>
      </c>
      <c r="H553" s="147">
        <f>SUM(H303,H310,H318,H325,H333,H343,H349,H357,H363,H374,H384,H393)+SUM(H402,H415,H427,H434,H440,H448,H457,H468,H475,H487,H494,H502,H512,H517,H526,H531,H536,H542)</f>
        <v>23287882</v>
      </c>
      <c r="I553" s="147">
        <f>SUM(I303,I310,I318,I325,I333,I343,I349,I357,I363,I374,I384,I393)+SUM(I402,I415,I427,I434,I440,I448,I457,I468,I475,I487,I494,I502,I512,I517,I526,I531,I536,I542)</f>
        <v>9578742</v>
      </c>
      <c r="J553" s="95"/>
      <c r="K553" s="96"/>
      <c r="L553" s="96"/>
      <c r="M553" s="96"/>
    </row>
    <row r="554" spans="1:13" s="97" customFormat="1" ht="13.5" customHeight="1" thickBot="1">
      <c r="A554" s="7"/>
      <c r="B554" s="7"/>
      <c r="C554" s="7"/>
      <c r="D554" s="255" t="s">
        <v>117</v>
      </c>
      <c r="E554" s="147">
        <f>SUM(E411)</f>
        <v>1558600</v>
      </c>
      <c r="F554" s="147"/>
      <c r="G554" s="144"/>
      <c r="H554" s="147"/>
      <c r="I554" s="147"/>
      <c r="J554" s="95"/>
      <c r="K554" s="96"/>
      <c r="L554" s="96"/>
      <c r="M554" s="96"/>
    </row>
    <row r="555" spans="1:13" s="97" customFormat="1" ht="13.5" customHeight="1" thickBot="1">
      <c r="A555" s="108"/>
      <c r="B555" s="109"/>
      <c r="C555" s="109"/>
      <c r="D555" s="234" t="s">
        <v>107</v>
      </c>
      <c r="E555" s="179">
        <f>SUM(E553:E554)</f>
        <v>35049102.86</v>
      </c>
      <c r="F555" s="179">
        <f>SUM(F553:F554)</f>
        <v>32866624</v>
      </c>
      <c r="G555" s="165">
        <f>F555/E555*100</f>
        <v>93.77308209936875</v>
      </c>
      <c r="H555" s="179">
        <f>SUM(H553:H554)</f>
        <v>23287882</v>
      </c>
      <c r="I555" s="179">
        <f>SUM(I553:I554)</f>
        <v>9578742</v>
      </c>
      <c r="J555" s="95"/>
      <c r="K555" s="96"/>
      <c r="L555" s="96"/>
      <c r="M555" s="96"/>
    </row>
    <row r="556" spans="1:13" s="97" customFormat="1" ht="13.5" customHeight="1">
      <c r="A556" s="111"/>
      <c r="B556" s="260"/>
      <c r="C556" s="260"/>
      <c r="D556" s="261"/>
      <c r="E556" s="178"/>
      <c r="F556" s="178"/>
      <c r="G556" s="178"/>
      <c r="H556" s="178"/>
      <c r="I556" s="178"/>
      <c r="J556" s="95"/>
      <c r="K556" s="96"/>
      <c r="L556" s="96"/>
      <c r="M556" s="96"/>
    </row>
    <row r="557" spans="1:13" s="97" customFormat="1" ht="13.5" customHeight="1">
      <c r="A557" s="111"/>
      <c r="B557" s="260"/>
      <c r="C557" s="260"/>
      <c r="D557" s="261"/>
      <c r="E557" s="178"/>
      <c r="F557" s="178"/>
      <c r="G557" s="178"/>
      <c r="H557" s="178"/>
      <c r="I557" s="178"/>
      <c r="J557" s="95"/>
      <c r="K557" s="96"/>
      <c r="L557" s="96"/>
      <c r="M557" s="96"/>
    </row>
    <row r="558" spans="1:13" s="97" customFormat="1" ht="13.5" customHeight="1">
      <c r="A558" s="111"/>
      <c r="B558" s="260"/>
      <c r="C558" s="260"/>
      <c r="D558" s="261"/>
      <c r="E558" s="178"/>
      <c r="F558" s="178"/>
      <c r="G558" s="178"/>
      <c r="H558" s="178"/>
      <c r="I558" s="178"/>
      <c r="J558" s="95"/>
      <c r="K558" s="96"/>
      <c r="L558" s="96"/>
      <c r="M558" s="96"/>
    </row>
    <row r="559" spans="1:13" s="97" customFormat="1" ht="13.5" customHeight="1">
      <c r="A559" s="111"/>
      <c r="B559" s="260"/>
      <c r="C559" s="260"/>
      <c r="D559" s="261"/>
      <c r="E559" s="178"/>
      <c r="F559" s="178"/>
      <c r="G559" s="178"/>
      <c r="H559" s="178"/>
      <c r="I559" s="178"/>
      <c r="J559" s="95"/>
      <c r="K559" s="96"/>
      <c r="L559" s="96"/>
      <c r="M559" s="96"/>
    </row>
    <row r="560" spans="1:13" s="97" customFormat="1" ht="13.5" customHeight="1">
      <c r="A560" s="178"/>
      <c r="B560" s="178"/>
      <c r="C560" s="178"/>
      <c r="D560" s="262"/>
      <c r="E560" s="178"/>
      <c r="F560" s="178"/>
      <c r="G560" s="178"/>
      <c r="H560" s="178"/>
      <c r="I560" s="178"/>
      <c r="J560" s="95"/>
      <c r="K560" s="96"/>
      <c r="L560" s="96"/>
      <c r="M560" s="96"/>
    </row>
    <row r="561" spans="1:13" s="97" customFormat="1" ht="13.5" customHeight="1">
      <c r="A561" s="178"/>
      <c r="B561" s="178"/>
      <c r="C561" s="178"/>
      <c r="D561" s="262"/>
      <c r="E561" s="178"/>
      <c r="F561" s="178"/>
      <c r="G561" s="178"/>
      <c r="H561" s="178"/>
      <c r="I561" s="178"/>
      <c r="J561" s="95"/>
      <c r="K561" s="96"/>
      <c r="L561" s="96"/>
      <c r="M561" s="96"/>
    </row>
    <row r="562" spans="1:13" s="97" customFormat="1" ht="13.5" customHeight="1">
      <c r="A562" s="178"/>
      <c r="B562" s="178"/>
      <c r="C562" s="178"/>
      <c r="D562" s="262"/>
      <c r="E562" s="178"/>
      <c r="F562" s="178"/>
      <c r="G562" s="178"/>
      <c r="H562" s="178"/>
      <c r="I562" s="178"/>
      <c r="J562" s="95"/>
      <c r="K562" s="96"/>
      <c r="L562" s="96"/>
      <c r="M562" s="96"/>
    </row>
    <row r="563" spans="1:13" s="97" customFormat="1" ht="13.5" customHeight="1">
      <c r="A563" s="178"/>
      <c r="B563" s="292"/>
      <c r="C563" s="292"/>
      <c r="D563" s="293" t="s">
        <v>135</v>
      </c>
      <c r="E563" s="292">
        <f>M164</f>
        <v>0</v>
      </c>
      <c r="F563" s="292">
        <f>N164</f>
        <v>0</v>
      </c>
      <c r="G563" s="292"/>
      <c r="H563" s="292">
        <f>P164</f>
        <v>0</v>
      </c>
      <c r="I563" s="292">
        <f>Q164</f>
        <v>0</v>
      </c>
      <c r="J563" s="95"/>
      <c r="K563" s="96"/>
      <c r="L563" s="96"/>
      <c r="M563" s="96"/>
    </row>
    <row r="564" spans="1:13" s="97" customFormat="1" ht="13.5" customHeight="1">
      <c r="A564" s="178"/>
      <c r="B564" s="178"/>
      <c r="C564" s="178"/>
      <c r="D564" s="262"/>
      <c r="E564" s="277"/>
      <c r="F564" s="277"/>
      <c r="G564" s="178"/>
      <c r="H564" s="277"/>
      <c r="I564" s="277"/>
      <c r="J564" s="95"/>
      <c r="K564" s="96"/>
      <c r="L564" s="96"/>
      <c r="M564" s="96"/>
    </row>
    <row r="565" spans="1:13" s="97" customFormat="1" ht="13.5" customHeight="1">
      <c r="A565" s="178"/>
      <c r="B565" s="178"/>
      <c r="C565" s="178"/>
      <c r="D565" s="262"/>
      <c r="E565" s="277"/>
      <c r="F565" s="178"/>
      <c r="G565" s="178"/>
      <c r="H565" s="178"/>
      <c r="I565" s="178"/>
      <c r="J565" s="95"/>
      <c r="K565" s="96"/>
      <c r="L565" s="96"/>
      <c r="M565" s="96"/>
    </row>
    <row r="566" spans="1:13" s="97" customFormat="1" ht="13.5" customHeight="1">
      <c r="A566" s="178"/>
      <c r="B566" s="178"/>
      <c r="C566" s="178"/>
      <c r="D566" s="262"/>
      <c r="E566" s="277"/>
      <c r="F566" s="178"/>
      <c r="G566" s="178"/>
      <c r="H566" s="178"/>
      <c r="I566" s="178"/>
      <c r="J566" s="95"/>
      <c r="K566" s="96"/>
      <c r="L566" s="96"/>
      <c r="M566" s="96"/>
    </row>
    <row r="567" spans="1:13" s="97" customFormat="1" ht="13.5" customHeight="1">
      <c r="A567" s="178"/>
      <c r="B567" s="178"/>
      <c r="C567" s="178"/>
      <c r="D567" s="262"/>
      <c r="E567" s="178"/>
      <c r="F567" s="178"/>
      <c r="G567" s="178"/>
      <c r="H567" s="178"/>
      <c r="I567" s="178"/>
      <c r="J567" s="95"/>
      <c r="K567" s="96"/>
      <c r="L567" s="96"/>
      <c r="M567" s="96"/>
    </row>
    <row r="568" spans="1:13" s="97" customFormat="1" ht="13.5" customHeight="1">
      <c r="A568" s="178"/>
      <c r="B568" s="178"/>
      <c r="C568" s="178"/>
      <c r="D568" s="262"/>
      <c r="E568" s="178"/>
      <c r="F568" s="178"/>
      <c r="G568" s="178"/>
      <c r="H568" s="178"/>
      <c r="I568" s="178"/>
      <c r="J568" s="95"/>
      <c r="K568" s="96"/>
      <c r="L568" s="96"/>
      <c r="M568" s="96"/>
    </row>
    <row r="569" spans="1:13" s="97" customFormat="1" ht="13.5" customHeight="1">
      <c r="A569" s="178"/>
      <c r="B569" s="178"/>
      <c r="C569" s="178"/>
      <c r="D569" s="262"/>
      <c r="E569" s="178"/>
      <c r="F569" s="178"/>
      <c r="G569" s="178"/>
      <c r="H569" s="178"/>
      <c r="I569" s="178"/>
      <c r="J569" s="95"/>
      <c r="K569" s="96"/>
      <c r="L569" s="96"/>
      <c r="M569" s="96"/>
    </row>
    <row r="570" spans="1:13" s="97" customFormat="1" ht="13.5" customHeight="1">
      <c r="A570" s="178"/>
      <c r="B570" s="178"/>
      <c r="C570" s="178"/>
      <c r="D570" s="262"/>
      <c r="E570" s="178"/>
      <c r="F570" s="178"/>
      <c r="G570" s="178"/>
      <c r="H570" s="178"/>
      <c r="I570" s="178"/>
      <c r="J570" s="95"/>
      <c r="K570" s="96"/>
      <c r="L570" s="96"/>
      <c r="M570" s="96"/>
    </row>
    <row r="571" spans="1:13" s="97" customFormat="1" ht="13.5" customHeight="1">
      <c r="A571" s="178"/>
      <c r="B571" s="178"/>
      <c r="C571" s="178"/>
      <c r="D571" s="262"/>
      <c r="E571" s="178"/>
      <c r="F571" s="178"/>
      <c r="G571" s="178"/>
      <c r="H571" s="178"/>
      <c r="I571" s="178"/>
      <c r="J571" s="95"/>
      <c r="K571" s="96"/>
      <c r="L571" s="96"/>
      <c r="M571" s="96"/>
    </row>
    <row r="572" spans="1:13" s="97" customFormat="1" ht="13.5" customHeight="1">
      <c r="A572" s="178"/>
      <c r="B572" s="178"/>
      <c r="C572" s="178"/>
      <c r="D572" s="261"/>
      <c r="E572" s="178"/>
      <c r="F572" s="178"/>
      <c r="G572" s="178"/>
      <c r="H572" s="178"/>
      <c r="I572" s="178"/>
      <c r="J572" s="95"/>
      <c r="K572" s="96"/>
      <c r="L572" s="96"/>
      <c r="M572" s="96"/>
    </row>
    <row r="573" spans="1:13" s="97" customFormat="1" ht="13.5" customHeight="1">
      <c r="A573" s="178"/>
      <c r="B573" s="178"/>
      <c r="C573" s="178"/>
      <c r="D573" s="263"/>
      <c r="E573" s="178"/>
      <c r="F573" s="178"/>
      <c r="G573" s="178"/>
      <c r="H573" s="178"/>
      <c r="I573" s="178"/>
      <c r="J573" s="95"/>
      <c r="K573" s="96"/>
      <c r="L573" s="96"/>
      <c r="M573" s="96"/>
    </row>
    <row r="574" spans="1:13" s="97" customFormat="1" ht="13.5" customHeight="1">
      <c r="A574" s="174"/>
      <c r="B574" s="174"/>
      <c r="C574" s="174"/>
      <c r="D574" s="174"/>
      <c r="E574" s="175"/>
      <c r="F574" s="175"/>
      <c r="G574" s="176"/>
      <c r="H574" s="175"/>
      <c r="I574" s="175"/>
      <c r="J574" s="95"/>
      <c r="K574" s="96"/>
      <c r="L574" s="96"/>
      <c r="M574" s="96"/>
    </row>
    <row r="575" spans="1:13" s="97" customFormat="1" ht="13.5" customHeight="1">
      <c r="A575" s="174"/>
      <c r="B575" s="174"/>
      <c r="C575" s="174"/>
      <c r="D575" s="174"/>
      <c r="E575" s="175"/>
      <c r="F575" s="175"/>
      <c r="G575" s="176"/>
      <c r="H575" s="175"/>
      <c r="I575" s="175"/>
      <c r="J575" s="95"/>
      <c r="K575" s="96"/>
      <c r="L575" s="96"/>
      <c r="M575" s="96"/>
    </row>
    <row r="576" spans="1:13" s="97" customFormat="1" ht="13.5" customHeight="1">
      <c r="A576" s="174"/>
      <c r="B576" s="174"/>
      <c r="C576" s="174"/>
      <c r="D576" s="174"/>
      <c r="E576" s="175"/>
      <c r="F576" s="175"/>
      <c r="G576" s="176"/>
      <c r="H576" s="175"/>
      <c r="I576" s="175"/>
      <c r="J576" s="95"/>
      <c r="K576" s="96"/>
      <c r="L576" s="96"/>
      <c r="M576" s="96"/>
    </row>
    <row r="577" spans="1:9" ht="13.5" customHeight="1">
      <c r="A577" s="93"/>
      <c r="B577" s="93"/>
      <c r="C577" s="93"/>
      <c r="D577" s="93"/>
      <c r="E577" s="94"/>
      <c r="F577" s="94"/>
      <c r="G577" s="94"/>
      <c r="H577" s="94"/>
      <c r="I577" s="94"/>
    </row>
    <row r="578" spans="1:9" ht="13.5" customHeight="1">
      <c r="A578" s="93"/>
      <c r="B578" s="93"/>
      <c r="C578" s="93"/>
      <c r="D578" s="93"/>
      <c r="E578" s="94"/>
      <c r="F578" s="94"/>
      <c r="G578" s="94"/>
      <c r="H578" s="94"/>
      <c r="I578" s="94"/>
    </row>
    <row r="579" spans="1:9" ht="13.5" customHeight="1">
      <c r="A579" s="93"/>
      <c r="B579" s="93"/>
      <c r="C579" s="93"/>
      <c r="D579" s="93"/>
      <c r="E579" s="94"/>
      <c r="F579" s="94"/>
      <c r="G579" s="94"/>
      <c r="H579" s="94"/>
      <c r="I579" s="94"/>
    </row>
    <row r="580" spans="1:9" ht="13.5" customHeight="1">
      <c r="A580" s="93"/>
      <c r="B580" s="93"/>
      <c r="C580" s="93"/>
      <c r="D580" s="93"/>
      <c r="E580" s="94"/>
      <c r="F580" s="94"/>
      <c r="G580" s="94"/>
      <c r="H580" s="94"/>
      <c r="I580" s="94"/>
    </row>
    <row r="581" spans="1:9" ht="13.5" customHeight="1">
      <c r="A581" s="93"/>
      <c r="B581" s="93"/>
      <c r="C581" s="93"/>
      <c r="D581" s="93"/>
      <c r="E581" s="94"/>
      <c r="F581" s="94"/>
      <c r="G581" s="94"/>
      <c r="H581" s="94"/>
      <c r="I581" s="94"/>
    </row>
    <row r="582" spans="1:9" ht="13.5" customHeight="1">
      <c r="A582" s="93"/>
      <c r="B582" s="93"/>
      <c r="C582" s="93"/>
      <c r="D582" s="93"/>
      <c r="E582" s="94"/>
      <c r="F582" s="94"/>
      <c r="G582" s="94"/>
      <c r="H582" s="94"/>
      <c r="I582" s="94"/>
    </row>
    <row r="583" spans="1:9" ht="13.5" customHeight="1">
      <c r="A583" s="93"/>
      <c r="B583" s="93"/>
      <c r="C583" s="93"/>
      <c r="D583" s="93"/>
      <c r="E583" s="94"/>
      <c r="F583" s="94"/>
      <c r="G583" s="94"/>
      <c r="H583" s="94"/>
      <c r="I583" s="94"/>
    </row>
    <row r="584" spans="1:9" ht="13.5" customHeight="1">
      <c r="A584" s="93"/>
      <c r="B584" s="93"/>
      <c r="C584" s="93"/>
      <c r="D584" s="93"/>
      <c r="E584" s="94"/>
      <c r="F584" s="94"/>
      <c r="G584" s="94"/>
      <c r="H584" s="94"/>
      <c r="I584" s="94"/>
    </row>
    <row r="585" spans="1:9" ht="13.5" customHeight="1">
      <c r="A585" s="93"/>
      <c r="B585" s="93"/>
      <c r="C585" s="93"/>
      <c r="D585" s="93"/>
      <c r="E585" s="94"/>
      <c r="F585" s="94"/>
      <c r="G585" s="94"/>
      <c r="H585" s="94"/>
      <c r="I585" s="94"/>
    </row>
    <row r="586" spans="1:9" ht="13.5" customHeight="1">
      <c r="A586" s="93"/>
      <c r="B586" s="93"/>
      <c r="C586" s="93"/>
      <c r="D586" s="93"/>
      <c r="E586" s="94"/>
      <c r="F586" s="94"/>
      <c r="G586" s="94"/>
      <c r="H586" s="94"/>
      <c r="I586" s="94"/>
    </row>
    <row r="587" spans="1:9" ht="13.5" customHeight="1">
      <c r="A587" s="93"/>
      <c r="B587" s="93"/>
      <c r="C587" s="93"/>
      <c r="D587" s="93"/>
      <c r="E587" s="94"/>
      <c r="F587" s="94"/>
      <c r="G587" s="94"/>
      <c r="H587" s="94"/>
      <c r="I587" s="94"/>
    </row>
    <row r="588" spans="1:9" ht="13.5" customHeight="1">
      <c r="A588" s="115"/>
      <c r="B588" s="115"/>
      <c r="C588" s="115"/>
      <c r="D588" s="115"/>
      <c r="E588" s="116"/>
      <c r="F588" s="116"/>
      <c r="G588" s="116"/>
      <c r="H588" s="116"/>
      <c r="I588" s="116"/>
    </row>
  </sheetData>
  <sheetProtection/>
  <mergeCells count="33">
    <mergeCell ref="A505:I505"/>
    <mergeCell ref="A296:D296"/>
    <mergeCell ref="B297:B299"/>
    <mergeCell ref="A211:I211"/>
    <mergeCell ref="E297:E299"/>
    <mergeCell ref="A257:D257"/>
    <mergeCell ref="A6:I6"/>
    <mergeCell ref="A7:I7"/>
    <mergeCell ref="A10:D10"/>
    <mergeCell ref="A8:I8"/>
    <mergeCell ref="H12:H13"/>
    <mergeCell ref="D297:D299"/>
    <mergeCell ref="F11:F13"/>
    <mergeCell ref="G11:G13"/>
    <mergeCell ref="A43:I43"/>
    <mergeCell ref="I12:I13"/>
    <mergeCell ref="A297:A299"/>
    <mergeCell ref="A295:I295"/>
    <mergeCell ref="A85:I85"/>
    <mergeCell ref="A127:I127"/>
    <mergeCell ref="G297:G299"/>
    <mergeCell ref="F297:F299"/>
    <mergeCell ref="A253:I253"/>
    <mergeCell ref="A547:I547"/>
    <mergeCell ref="A337:I337"/>
    <mergeCell ref="A421:I421"/>
    <mergeCell ref="E11:E13"/>
    <mergeCell ref="H298:H299"/>
    <mergeCell ref="I298:I299"/>
    <mergeCell ref="A379:I379"/>
    <mergeCell ref="A463:I463"/>
    <mergeCell ref="C297:C299"/>
    <mergeCell ref="A169:I169"/>
  </mergeCells>
  <printOptions horizontalCentered="1"/>
  <pageMargins left="0.03937007874015748" right="0.03937007874015748" top="0.03937007874015748" bottom="0.0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20" sqref="D20"/>
    </sheetView>
  </sheetViews>
  <sheetFormatPr defaultColWidth="9.00390625" defaultRowHeight="13.5" customHeight="1"/>
  <cols>
    <col min="1" max="3" width="7.625" style="0" customWidth="1"/>
    <col min="4" max="4" width="57.875" style="0" customWidth="1"/>
    <col min="5" max="8" width="16.375" style="0" customWidth="1"/>
  </cols>
  <sheetData>
    <row r="1" spans="1:8" ht="13.5" customHeight="1">
      <c r="A1" s="299" t="s">
        <v>202</v>
      </c>
      <c r="B1" s="300"/>
      <c r="C1" s="300"/>
      <c r="D1" s="300"/>
      <c r="E1" s="300"/>
      <c r="F1" s="312"/>
      <c r="G1" s="312"/>
      <c r="H1" s="312"/>
    </row>
    <row r="2" spans="1:8" ht="13.5" customHeight="1">
      <c r="A2" s="296"/>
      <c r="B2" s="297"/>
      <c r="C2" s="297"/>
      <c r="D2" s="297"/>
      <c r="E2" s="297"/>
      <c r="F2" s="298"/>
      <c r="G2" s="298"/>
      <c r="H2" s="298"/>
    </row>
    <row r="3" spans="1:8" ht="13.5" customHeight="1" thickBot="1">
      <c r="A3" s="311" t="s">
        <v>201</v>
      </c>
      <c r="B3" s="367"/>
      <c r="C3" s="367"/>
      <c r="D3" s="367"/>
      <c r="E3" s="367"/>
      <c r="F3" s="366"/>
      <c r="G3" s="366"/>
      <c r="H3" s="366"/>
    </row>
    <row r="4" spans="1:8" ht="13.5" customHeight="1">
      <c r="A4" s="365" t="s">
        <v>13</v>
      </c>
      <c r="B4" s="306" t="s">
        <v>28</v>
      </c>
      <c r="C4" s="364" t="s">
        <v>0</v>
      </c>
      <c r="D4" s="306" t="s">
        <v>1</v>
      </c>
      <c r="E4" s="302" t="s">
        <v>200</v>
      </c>
      <c r="F4" s="363" t="s">
        <v>199</v>
      </c>
      <c r="G4" s="362"/>
      <c r="H4" s="361"/>
    </row>
    <row r="5" spans="1:8" ht="13.5" customHeight="1" thickBot="1">
      <c r="A5" s="356"/>
      <c r="B5" s="354"/>
      <c r="C5" s="355"/>
      <c r="D5" s="354"/>
      <c r="E5" s="303"/>
      <c r="F5" s="360"/>
      <c r="G5" s="359"/>
      <c r="H5" s="358"/>
    </row>
    <row r="6" spans="1:8" ht="13.5" customHeight="1">
      <c r="A6" s="356"/>
      <c r="B6" s="354"/>
      <c r="C6" s="355"/>
      <c r="D6" s="354"/>
      <c r="E6" s="303"/>
      <c r="F6" s="357" t="s">
        <v>198</v>
      </c>
      <c r="G6" s="357" t="s">
        <v>197</v>
      </c>
      <c r="H6" s="357" t="s">
        <v>196</v>
      </c>
    </row>
    <row r="7" spans="1:8" ht="13.5" customHeight="1">
      <c r="A7" s="356"/>
      <c r="B7" s="354"/>
      <c r="C7" s="355"/>
      <c r="D7" s="354"/>
      <c r="E7" s="303"/>
      <c r="F7" s="303"/>
      <c r="G7" s="303"/>
      <c r="H7" s="303"/>
    </row>
    <row r="8" spans="1:8" ht="13.5" customHeight="1">
      <c r="A8" s="356"/>
      <c r="B8" s="354"/>
      <c r="C8" s="355"/>
      <c r="D8" s="354"/>
      <c r="E8" s="303"/>
      <c r="F8" s="303"/>
      <c r="G8" s="303"/>
      <c r="H8" s="303"/>
    </row>
    <row r="9" spans="1:8" ht="13.5" customHeight="1">
      <c r="A9" s="356"/>
      <c r="B9" s="354"/>
      <c r="C9" s="355"/>
      <c r="D9" s="354"/>
      <c r="E9" s="303"/>
      <c r="F9" s="303"/>
      <c r="G9" s="303"/>
      <c r="H9" s="303"/>
    </row>
    <row r="10" spans="1:8" ht="13.5" customHeight="1">
      <c r="A10" s="356"/>
      <c r="B10" s="354"/>
      <c r="C10" s="355"/>
      <c r="D10" s="354"/>
      <c r="E10" s="303"/>
      <c r="F10" s="303"/>
      <c r="G10" s="303"/>
      <c r="H10" s="303"/>
    </row>
    <row r="11" spans="1:8" ht="13.5" customHeight="1" thickBot="1">
      <c r="A11" s="353"/>
      <c r="B11" s="351"/>
      <c r="C11" s="352"/>
      <c r="D11" s="351"/>
      <c r="E11" s="304"/>
      <c r="F11" s="304"/>
      <c r="G11" s="304"/>
      <c r="H11" s="304"/>
    </row>
    <row r="12" spans="1:8" ht="13.5" customHeight="1" thickBot="1">
      <c r="A12" s="196">
        <v>1</v>
      </c>
      <c r="B12" s="196">
        <v>2</v>
      </c>
      <c r="C12" s="196">
        <v>3</v>
      </c>
      <c r="D12" s="196">
        <v>4</v>
      </c>
      <c r="E12" s="196">
        <v>5</v>
      </c>
      <c r="F12" s="350" t="s">
        <v>24</v>
      </c>
      <c r="G12" s="350" t="s">
        <v>21</v>
      </c>
      <c r="H12" s="350" t="s">
        <v>22</v>
      </c>
    </row>
    <row r="13" spans="1:8" ht="13.5" customHeight="1">
      <c r="A13" s="10">
        <v>700</v>
      </c>
      <c r="B13" s="10"/>
      <c r="C13" s="10"/>
      <c r="D13" s="10" t="s">
        <v>43</v>
      </c>
      <c r="E13" s="51">
        <f>SUM(E14)</f>
        <v>4086668</v>
      </c>
      <c r="F13" s="51">
        <f>SUM(F14)</f>
        <v>3065000</v>
      </c>
      <c r="G13" s="51">
        <f>SUM(G14)</f>
        <v>1021668</v>
      </c>
      <c r="H13" s="349"/>
    </row>
    <row r="14" spans="1:8" ht="13.5" customHeight="1">
      <c r="A14" s="7"/>
      <c r="B14" s="7">
        <v>70005</v>
      </c>
      <c r="C14" s="7"/>
      <c r="D14" s="25" t="s">
        <v>44</v>
      </c>
      <c r="E14" s="55">
        <f>SUM(E15:E25)</f>
        <v>4086668</v>
      </c>
      <c r="F14" s="55">
        <f>SUM(F15:F25)</f>
        <v>3065000</v>
      </c>
      <c r="G14" s="55">
        <f>SUM(G15:G25)</f>
        <v>1021668</v>
      </c>
      <c r="H14" s="348"/>
    </row>
    <row r="15" spans="1:8" ht="13.5" customHeight="1">
      <c r="A15" s="8"/>
      <c r="B15" s="8"/>
      <c r="C15" s="19" t="s">
        <v>195</v>
      </c>
      <c r="D15" s="347" t="s">
        <v>194</v>
      </c>
      <c r="E15" s="59">
        <f>SUM(F15:G15)</f>
        <v>3850667</v>
      </c>
      <c r="F15" s="346">
        <v>2888000</v>
      </c>
      <c r="G15" s="346">
        <v>962667</v>
      </c>
      <c r="H15" s="345"/>
    </row>
    <row r="16" spans="1:8" ht="13.5" customHeight="1">
      <c r="A16" s="8"/>
      <c r="B16" s="8"/>
      <c r="C16" s="19"/>
      <c r="D16" s="347" t="s">
        <v>193</v>
      </c>
      <c r="E16" s="59"/>
      <c r="F16" s="346"/>
      <c r="G16" s="346"/>
      <c r="H16" s="345"/>
    </row>
    <row r="17" spans="1:8" ht="13.5" customHeight="1">
      <c r="A17" s="8"/>
      <c r="B17" s="8"/>
      <c r="C17" s="19" t="s">
        <v>192</v>
      </c>
      <c r="D17" s="347" t="s">
        <v>191</v>
      </c>
      <c r="E17" s="59">
        <f>SUM(F17:G17)</f>
        <v>86667</v>
      </c>
      <c r="F17" s="346">
        <v>65000</v>
      </c>
      <c r="G17" s="346">
        <v>21667</v>
      </c>
      <c r="H17" s="345"/>
    </row>
    <row r="18" spans="1:8" ht="13.5" customHeight="1">
      <c r="A18" s="8"/>
      <c r="B18" s="8"/>
      <c r="C18" s="8"/>
      <c r="D18" s="347" t="s">
        <v>190</v>
      </c>
      <c r="E18" s="59"/>
      <c r="F18" s="346"/>
      <c r="G18" s="346"/>
      <c r="H18" s="345"/>
    </row>
    <row r="19" spans="1:8" ht="13.5" customHeight="1">
      <c r="A19" s="8"/>
      <c r="B19" s="8"/>
      <c r="C19" s="8"/>
      <c r="D19" s="347" t="s">
        <v>189</v>
      </c>
      <c r="E19" s="59"/>
      <c r="F19" s="346"/>
      <c r="G19" s="346"/>
      <c r="H19" s="345"/>
    </row>
    <row r="20" spans="1:8" ht="13.5" customHeight="1">
      <c r="A20" s="8"/>
      <c r="B20" s="8"/>
      <c r="C20" s="8"/>
      <c r="D20" s="347" t="s">
        <v>188</v>
      </c>
      <c r="E20" s="59"/>
      <c r="F20" s="346"/>
      <c r="G20" s="346"/>
      <c r="H20" s="345"/>
    </row>
    <row r="21" spans="1:8" ht="13.5" customHeight="1">
      <c r="A21" s="8"/>
      <c r="B21" s="8"/>
      <c r="C21" s="19" t="s">
        <v>187</v>
      </c>
      <c r="D21" s="347" t="s">
        <v>186</v>
      </c>
      <c r="E21" s="59">
        <f>SUM(F21:G21)</f>
        <v>24000</v>
      </c>
      <c r="F21" s="346">
        <v>18000</v>
      </c>
      <c r="G21" s="346">
        <v>6000</v>
      </c>
      <c r="H21" s="345"/>
    </row>
    <row r="22" spans="1:8" ht="13.5" customHeight="1">
      <c r="A22" s="8"/>
      <c r="B22" s="8"/>
      <c r="C22" s="8"/>
      <c r="D22" s="347" t="s">
        <v>185</v>
      </c>
      <c r="E22" s="59" t="s">
        <v>184</v>
      </c>
      <c r="F22" s="346"/>
      <c r="G22" s="346"/>
      <c r="H22" s="345"/>
    </row>
    <row r="23" spans="1:8" ht="13.5" customHeight="1">
      <c r="A23" s="8"/>
      <c r="B23" s="8"/>
      <c r="C23" s="19" t="s">
        <v>183</v>
      </c>
      <c r="D23" s="347" t="s">
        <v>182</v>
      </c>
      <c r="E23" s="59">
        <f>SUM(F23:G23)</f>
        <v>114667</v>
      </c>
      <c r="F23" s="346">
        <v>86000</v>
      </c>
      <c r="G23" s="346">
        <v>28667</v>
      </c>
      <c r="H23" s="345"/>
    </row>
    <row r="24" spans="1:8" ht="13.5" customHeight="1">
      <c r="A24" s="8"/>
      <c r="B24" s="8"/>
      <c r="C24" s="8"/>
      <c r="D24" s="347" t="s">
        <v>181</v>
      </c>
      <c r="E24" s="59"/>
      <c r="F24" s="346"/>
      <c r="G24" s="346"/>
      <c r="H24" s="345"/>
    </row>
    <row r="25" spans="1:8" ht="13.5" customHeight="1" thickBot="1">
      <c r="A25" s="14"/>
      <c r="B25" s="14"/>
      <c r="C25" s="330" t="s">
        <v>180</v>
      </c>
      <c r="D25" s="344" t="s">
        <v>179</v>
      </c>
      <c r="E25" s="66">
        <f>SUM(F25:G25)</f>
        <v>10667</v>
      </c>
      <c r="F25" s="343">
        <v>8000</v>
      </c>
      <c r="G25" s="343">
        <v>2667</v>
      </c>
      <c r="H25" s="342"/>
    </row>
    <row r="26" spans="1:8" ht="13.5" customHeight="1">
      <c r="A26" s="10">
        <v>750</v>
      </c>
      <c r="B26" s="10"/>
      <c r="C26" s="10"/>
      <c r="D26" s="10" t="s">
        <v>47</v>
      </c>
      <c r="E26" s="88">
        <f>SUM(E27)</f>
        <v>13685</v>
      </c>
      <c r="F26" s="341">
        <f>SUM(F27)</f>
        <v>13000</v>
      </c>
      <c r="G26" s="88">
        <f>SUM(G27)</f>
        <v>685</v>
      </c>
      <c r="H26" s="340"/>
    </row>
    <row r="27" spans="1:8" ht="13.5" customHeight="1">
      <c r="A27" s="7"/>
      <c r="B27" s="7">
        <v>75011</v>
      </c>
      <c r="C27" s="7"/>
      <c r="D27" s="25" t="s">
        <v>48</v>
      </c>
      <c r="E27" s="76">
        <f>SUM(E28)</f>
        <v>13685</v>
      </c>
      <c r="F27" s="339">
        <f>SUM(F28)</f>
        <v>13000</v>
      </c>
      <c r="G27" s="76">
        <f>SUM(G28)</f>
        <v>685</v>
      </c>
      <c r="H27" s="338"/>
    </row>
    <row r="28" spans="1:8" ht="13.5" customHeight="1" thickBot="1">
      <c r="A28" s="13"/>
      <c r="B28" s="13"/>
      <c r="C28" s="271" t="s">
        <v>178</v>
      </c>
      <c r="D28" s="87" t="s">
        <v>177</v>
      </c>
      <c r="E28" s="86">
        <f>SUM(F28:G28)</f>
        <v>13685</v>
      </c>
      <c r="F28" s="337">
        <v>13000</v>
      </c>
      <c r="G28" s="337">
        <v>685</v>
      </c>
      <c r="H28" s="336"/>
    </row>
    <row r="29" spans="1:8" ht="13.5" customHeight="1">
      <c r="A29" s="10">
        <v>852</v>
      </c>
      <c r="B29" s="10"/>
      <c r="C29" s="10"/>
      <c r="D29" s="10" t="s">
        <v>51</v>
      </c>
      <c r="E29" s="335">
        <f>SUM(E30,E32,E36)</f>
        <v>561052</v>
      </c>
      <c r="F29" s="335">
        <f>SUM(F30,F32,F36)</f>
        <v>358000</v>
      </c>
      <c r="G29" s="335">
        <f>SUM(G30,G32,G36)</f>
        <v>103052</v>
      </c>
      <c r="H29" s="335">
        <f>SUM(H32)</f>
        <v>100000</v>
      </c>
    </row>
    <row r="30" spans="1:8" ht="13.5" customHeight="1">
      <c r="A30" s="7"/>
      <c r="B30" s="7">
        <v>85203</v>
      </c>
      <c r="C30" s="7"/>
      <c r="D30" s="25" t="s">
        <v>11</v>
      </c>
      <c r="E30" s="331">
        <f>SUM(E31)</f>
        <v>24210</v>
      </c>
      <c r="F30" s="331">
        <f>SUM(F31)</f>
        <v>23000</v>
      </c>
      <c r="G30" s="331">
        <f>SUM(G31)</f>
        <v>1210</v>
      </c>
      <c r="H30" s="331"/>
    </row>
    <row r="31" spans="1:8" ht="13.5" customHeight="1">
      <c r="A31" s="8"/>
      <c r="B31" s="8"/>
      <c r="C31" s="19" t="s">
        <v>171</v>
      </c>
      <c r="D31" s="62" t="s">
        <v>170</v>
      </c>
      <c r="E31" s="333">
        <f>SUM(F31:H31)</f>
        <v>24210</v>
      </c>
      <c r="F31" s="332">
        <v>23000</v>
      </c>
      <c r="G31" s="332">
        <v>1210</v>
      </c>
      <c r="H31" s="332"/>
    </row>
    <row r="32" spans="1:8" ht="13.5" customHeight="1">
      <c r="A32" s="7"/>
      <c r="B32" s="7">
        <v>85212</v>
      </c>
      <c r="C32" s="7"/>
      <c r="D32" s="25" t="s">
        <v>176</v>
      </c>
      <c r="E32" s="331">
        <f>SUM(F32:H32)</f>
        <v>500000</v>
      </c>
      <c r="F32" s="331">
        <f>SUM(F35)</f>
        <v>300000</v>
      </c>
      <c r="G32" s="331">
        <f>SUM(G35)</f>
        <v>100000</v>
      </c>
      <c r="H32" s="331">
        <f>SUM(H35)</f>
        <v>100000</v>
      </c>
    </row>
    <row r="33" spans="1:8" ht="13.5" customHeight="1">
      <c r="A33" s="7"/>
      <c r="B33" s="7"/>
      <c r="C33" s="7"/>
      <c r="D33" s="25" t="s">
        <v>175</v>
      </c>
      <c r="E33" s="331"/>
      <c r="F33" s="332"/>
      <c r="G33" s="332"/>
      <c r="H33" s="332"/>
    </row>
    <row r="34" spans="1:8" ht="13.5" customHeight="1">
      <c r="A34" s="7"/>
      <c r="B34" s="7"/>
      <c r="C34" s="7"/>
      <c r="D34" s="25" t="s">
        <v>174</v>
      </c>
      <c r="E34" s="331"/>
      <c r="F34" s="332"/>
      <c r="G34" s="332"/>
      <c r="H34" s="332"/>
    </row>
    <row r="35" spans="1:8" ht="13.5" customHeight="1">
      <c r="A35" s="8"/>
      <c r="B35" s="8"/>
      <c r="C35" s="334" t="s">
        <v>173</v>
      </c>
      <c r="D35" s="62" t="s">
        <v>172</v>
      </c>
      <c r="E35" s="333">
        <f>SUM(F35:H35)</f>
        <v>500000</v>
      </c>
      <c r="F35" s="332">
        <v>300000</v>
      </c>
      <c r="G35" s="332">
        <v>100000</v>
      </c>
      <c r="H35" s="332">
        <v>100000</v>
      </c>
    </row>
    <row r="36" spans="1:8" ht="13.5" customHeight="1">
      <c r="A36" s="7"/>
      <c r="B36" s="7">
        <v>85228</v>
      </c>
      <c r="C36" s="7"/>
      <c r="D36" s="25" t="s">
        <v>38</v>
      </c>
      <c r="E36" s="331">
        <f>SUM(E37)</f>
        <v>36842</v>
      </c>
      <c r="F36" s="331">
        <f>SUM(F37)</f>
        <v>35000</v>
      </c>
      <c r="G36" s="331">
        <f>SUM(G37)</f>
        <v>1842</v>
      </c>
      <c r="H36" s="331"/>
    </row>
    <row r="37" spans="1:8" ht="13.5" customHeight="1" thickBot="1">
      <c r="A37" s="14"/>
      <c r="B37" s="14"/>
      <c r="C37" s="330" t="s">
        <v>171</v>
      </c>
      <c r="D37" s="70" t="s">
        <v>170</v>
      </c>
      <c r="E37" s="329">
        <f>SUM(F37:H37)</f>
        <v>36842</v>
      </c>
      <c r="F37" s="328">
        <v>35000</v>
      </c>
      <c r="G37" s="328">
        <v>1842</v>
      </c>
      <c r="H37" s="328"/>
    </row>
    <row r="38" spans="1:8" ht="13.5" customHeight="1" thickBot="1">
      <c r="A38" s="315" t="s">
        <v>122</v>
      </c>
      <c r="B38" s="316"/>
      <c r="C38" s="316"/>
      <c r="D38" s="317"/>
      <c r="E38" s="327">
        <f>SUM(E13,E26,E29)</f>
        <v>4661405</v>
      </c>
      <c r="F38" s="327">
        <f>SUM(F13,F26,F29)</f>
        <v>3436000</v>
      </c>
      <c r="G38" s="327">
        <f>SUM(G13,G26,G29)</f>
        <v>1125405</v>
      </c>
      <c r="H38" s="327">
        <f>SUM(H13,H26,H29)</f>
        <v>100000</v>
      </c>
    </row>
    <row r="39" spans="1:5" ht="13.5" customHeight="1">
      <c r="A39" s="3"/>
      <c r="B39" s="3"/>
      <c r="C39" s="3"/>
      <c r="D39" s="26"/>
      <c r="E39" s="26"/>
    </row>
    <row r="40" spans="1:5" ht="13.5" customHeight="1">
      <c r="A40" s="3"/>
      <c r="B40" s="3"/>
      <c r="C40" s="3"/>
      <c r="D40" s="26"/>
      <c r="E40" s="26"/>
    </row>
    <row r="41" spans="1:8" ht="13.5" customHeight="1">
      <c r="A41" s="324" t="s">
        <v>169</v>
      </c>
      <c r="B41" s="323"/>
      <c r="C41" s="323"/>
      <c r="D41" s="322"/>
      <c r="E41" s="326"/>
      <c r="F41" s="320" t="s">
        <v>168</v>
      </c>
      <c r="G41" s="320"/>
      <c r="H41" s="319"/>
    </row>
    <row r="42" spans="1:8" ht="13.5" customHeight="1">
      <c r="A42" s="31"/>
      <c r="B42" s="324"/>
      <c r="C42" s="323"/>
      <c r="D42" s="323"/>
      <c r="E42" s="326"/>
      <c r="F42" s="324"/>
      <c r="G42" s="324"/>
      <c r="H42" s="325"/>
    </row>
    <row r="43" spans="1:8" ht="13.5" customHeight="1">
      <c r="A43" s="324" t="s">
        <v>167</v>
      </c>
      <c r="B43" s="323"/>
      <c r="C43" s="323"/>
      <c r="D43" s="322"/>
      <c r="E43" s="321"/>
      <c r="F43" s="320" t="s">
        <v>166</v>
      </c>
      <c r="G43" s="320"/>
      <c r="H43" s="319"/>
    </row>
    <row r="44" spans="1:5" ht="15.75">
      <c r="A44" s="115"/>
      <c r="B44" s="115"/>
      <c r="E44" s="116"/>
    </row>
    <row r="52" ht="13.5" customHeight="1">
      <c r="E52" s="318">
        <f>SUM(F38,G38,H38,)</f>
        <v>4661405</v>
      </c>
    </row>
  </sheetData>
  <sheetProtection/>
  <mergeCells count="18">
    <mergeCell ref="F6:F11"/>
    <mergeCell ref="A43:C43"/>
    <mergeCell ref="F41:G41"/>
    <mergeCell ref="F43:G43"/>
    <mergeCell ref="F42:H42"/>
    <mergeCell ref="B42:D42"/>
    <mergeCell ref="A41:C41"/>
    <mergeCell ref="A38:D38"/>
    <mergeCell ref="A3:H3"/>
    <mergeCell ref="A1:H1"/>
    <mergeCell ref="A4:A11"/>
    <mergeCell ref="B4:B11"/>
    <mergeCell ref="C4:C11"/>
    <mergeCell ref="D4:D11"/>
    <mergeCell ref="F4:H5"/>
    <mergeCell ref="E4:E11"/>
    <mergeCell ref="H6:H11"/>
    <mergeCell ref="G6:G11"/>
  </mergeCells>
  <printOptions horizontalCentered="1"/>
  <pageMargins left="0.03937007874015748" right="0.03937007874015748" top="0.03937007874015748" bottom="0.0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2009-11-10T10:42:15Z</cp:lastPrinted>
  <dcterms:created xsi:type="dcterms:W3CDTF">2000-09-18T06:45:30Z</dcterms:created>
  <dcterms:modified xsi:type="dcterms:W3CDTF">2009-11-18T13:24:53Z</dcterms:modified>
  <cp:category/>
  <cp:version/>
  <cp:contentType/>
  <cp:contentStatus/>
</cp:coreProperties>
</file>