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1"/>
  </bookViews>
  <sheets>
    <sheet name="strona 1" sheetId="1" r:id="rId1"/>
    <sheet name="zmiany na sesję listopadową" sheetId="2" r:id="rId2"/>
  </sheets>
  <externalReferences>
    <externalReference r:id="rId5"/>
  </externalReferences>
  <definedNames>
    <definedName name="_xlnm.Print_Area" localSheetId="0">'strona 1'!$A$1:$M$32</definedName>
    <definedName name="_xlnm.Print_Area" localSheetId="1">'zmiany na sesję listopadową'!$A$1:$P$285</definedName>
  </definedNames>
  <calcPr fullCalcOnLoad="1"/>
</workbook>
</file>

<file path=xl/sharedStrings.xml><?xml version="1.0" encoding="utf-8"?>
<sst xmlns="http://schemas.openxmlformats.org/spreadsheetml/2006/main" count="734" uniqueCount="260">
  <si>
    <t xml:space="preserve">Nazwa programu, jego </t>
  </si>
  <si>
    <t>Jednostka organizacyjna realizująca program lub koordynująca /współpracująca/</t>
  </si>
  <si>
    <t xml:space="preserve">Okres </t>
  </si>
  <si>
    <t>Łączne nakłady</t>
  </si>
  <si>
    <t xml:space="preserve">Poniesione nakłady do </t>
  </si>
  <si>
    <t xml:space="preserve">Planowane wydatki </t>
  </si>
  <si>
    <t>Pozostałe nakłady</t>
  </si>
  <si>
    <t>Uwagi</t>
  </si>
  <si>
    <t>cel  i zadania</t>
  </si>
  <si>
    <t>realizacji</t>
  </si>
  <si>
    <t>finansowe /szacunkowe/</t>
  </si>
  <si>
    <t xml:space="preserve">końca  2008 r.  </t>
  </si>
  <si>
    <t>w roku budżetowym 2009</t>
  </si>
  <si>
    <t>zwiększenie</t>
  </si>
  <si>
    <t>zmniejszenie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</si>
  <si>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</si>
  <si>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</si>
  <si>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</si>
  <si>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</si>
  <si>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</si>
  <si>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</si>
  <si>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</si>
  <si>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</si>
  <si>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</si>
  <si>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</si>
  <si>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</si>
  <si>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</si>
  <si>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</si>
  <si>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</si>
  <si>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</si>
  <si>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</si>
  <si>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Program - Przedsięwzięcia </t>
  </si>
  <si>
    <t>z zakresu komunikacji</t>
  </si>
  <si>
    <t>i transportu</t>
  </si>
  <si>
    <t>1. Budowa Zbiorczej Drogi Południowej w Legnicy</t>
  </si>
  <si>
    <t>Wydział Inwestycji</t>
  </si>
  <si>
    <t>1993-2015</t>
  </si>
  <si>
    <t>Miejskich</t>
  </si>
  <si>
    <t>Wydział Infrastruktury</t>
  </si>
  <si>
    <t>2007-2013</t>
  </si>
  <si>
    <t>z budową mostu na rzece Kaczawie</t>
  </si>
  <si>
    <t>Komunalnej</t>
  </si>
  <si>
    <t>Zarząd Dróg</t>
  </si>
  <si>
    <t xml:space="preserve"> 6. Przebudowa ulic: Bydgoskiej (od Lubińskiej </t>
  </si>
  <si>
    <t>2008-2016</t>
  </si>
  <si>
    <t xml:space="preserve"> do Szczytnickiej) i Szczytnickiej, w tym:</t>
  </si>
  <si>
    <t>Etap I od ul. Lubińskiej do Szczytnickiej</t>
  </si>
  <si>
    <t>2008-2011</t>
  </si>
  <si>
    <t>7. Budowa ulicy Środkowej</t>
  </si>
  <si>
    <t>2009-2010</t>
  </si>
  <si>
    <t xml:space="preserve">Wydział Inwestycji </t>
  </si>
  <si>
    <t>2007-2009</t>
  </si>
  <si>
    <t>RAZEM GMINA</t>
  </si>
  <si>
    <t>RAZEM ŚRODKI Z ZEWNATRZ</t>
  </si>
  <si>
    <t>OGÓŁEM</t>
  </si>
  <si>
    <t xml:space="preserve"> - 3-</t>
  </si>
  <si>
    <t>z zakresu oświaty</t>
  </si>
  <si>
    <t xml:space="preserve">1. Szkoła Podstawowa nr 9 ul. Marynarska 31  </t>
  </si>
  <si>
    <t>1998-2009</t>
  </si>
  <si>
    <t>- modernizacja elewacji i instalacji,</t>
  </si>
  <si>
    <t xml:space="preserve">  termomodernizacja dachów</t>
  </si>
  <si>
    <t>Wydział Oświaty</t>
  </si>
  <si>
    <t xml:space="preserve">  i modernizacja boisk szkolnych</t>
  </si>
  <si>
    <t xml:space="preserve"> i Sportu</t>
  </si>
  <si>
    <t xml:space="preserve">2. Szkoła Podstawowa nr 18 ul. Grabskiego 5  </t>
  </si>
  <si>
    <t>2005-2009</t>
  </si>
  <si>
    <t xml:space="preserve">Dofinansowanie </t>
  </si>
  <si>
    <t xml:space="preserve">w Legnicy - Szkoła jak nowa - modernizacja </t>
  </si>
  <si>
    <t xml:space="preserve">infrastruktury  dydaktycznej  </t>
  </si>
  <si>
    <t>2005-2010</t>
  </si>
  <si>
    <t>- budowa boiska szkolnego</t>
  </si>
  <si>
    <t xml:space="preserve">6. Zespół Szkół Elektryczno-Mechanicznych </t>
  </si>
  <si>
    <t>2009-2011</t>
  </si>
  <si>
    <t>Dofinansowanie</t>
  </si>
  <si>
    <t xml:space="preserve"> szkolnego</t>
  </si>
  <si>
    <t xml:space="preserve">7. Modernizacja centrów kształcenia </t>
  </si>
  <si>
    <t>zawodowego na Dolnym Śląsku</t>
  </si>
  <si>
    <t>i Sportu</t>
  </si>
  <si>
    <t>2010-2011</t>
  </si>
  <si>
    <t xml:space="preserve"> - 4-</t>
  </si>
  <si>
    <t>Program - Przedsięwzięcia</t>
  </si>
  <si>
    <t xml:space="preserve">1. Modernizacja bazy sportowej dla potrzeb </t>
  </si>
  <si>
    <t>Wydziła Inwestycji</t>
  </si>
  <si>
    <t>2008-2010</t>
  </si>
  <si>
    <t xml:space="preserve">dzieci i młodzieży przy Stadionie </t>
  </si>
  <si>
    <t>im. Orła Białego w Legnicy</t>
  </si>
  <si>
    <t xml:space="preserve">Wydział Infrastruktury </t>
  </si>
  <si>
    <t>Zarząd Dróg Miejskich</t>
  </si>
  <si>
    <t>4. Modernizacja Stadionu Sportowego im. Orła Białego</t>
  </si>
  <si>
    <t>2004-2009</t>
  </si>
  <si>
    <t xml:space="preserve">5. Modernizacja bazy sportowej </t>
  </si>
  <si>
    <t xml:space="preserve">dla szkolenia młodzieży uzdolnionej </t>
  </si>
  <si>
    <t>piłkarsko w Legnicy ul. Grabskiego 14</t>
  </si>
  <si>
    <t>piłkarsko w Legnicy przy ul. Grabskiego 14</t>
  </si>
  <si>
    <t>Bazy Sportowej</t>
  </si>
  <si>
    <t xml:space="preserve">Województwa </t>
  </si>
  <si>
    <t>9. Południowo-Zachodni Szlak Cystersów, w tym:</t>
  </si>
  <si>
    <t>- przebudowa parkingu w rejonie Zamku Piastowskiego</t>
  </si>
  <si>
    <t xml:space="preserve">-przebudowa (adaptacja) pomieszczeń Bramy </t>
  </si>
  <si>
    <t xml:space="preserve">Zarząd Gospodarki </t>
  </si>
  <si>
    <t>Głogowskiej dla potrzeb punktu informacji turystycznej</t>
  </si>
  <si>
    <t>Mieszkaniowej</t>
  </si>
  <si>
    <t>z zakresu budownictwa komunalnego</t>
  </si>
  <si>
    <t>i infrastruktury komunalnej</t>
  </si>
  <si>
    <t xml:space="preserve">1. Budowa cmentarza komunalnego </t>
  </si>
  <si>
    <t>2004-2012</t>
  </si>
  <si>
    <t>I etap: droga dojazdowa, Krematorium, Dom Pogrzebowy,</t>
  </si>
  <si>
    <t>WFOŚiGW</t>
  </si>
  <si>
    <t>2. Uzbrojenie terenów inwestycyjnych</t>
  </si>
  <si>
    <t>2008-2015</t>
  </si>
  <si>
    <t>pod budownictwo mieszkaniowe</t>
  </si>
  <si>
    <t xml:space="preserve">sieci i drogi na osiedlu Piekary Jednostka B </t>
  </si>
  <si>
    <t xml:space="preserve">Program - Przedsięwziecia </t>
  </si>
  <si>
    <t>z zakresu usprawnienia obsługi</t>
  </si>
  <si>
    <t>mieszkańców</t>
  </si>
  <si>
    <t>Wydział Organizacji,</t>
  </si>
  <si>
    <t>2002-2013</t>
  </si>
  <si>
    <t>Kadr i Kontroli</t>
  </si>
  <si>
    <t>Referat Informatyki</t>
  </si>
  <si>
    <t xml:space="preserve">2. Budowa miejskiej, szerokopasmowej </t>
  </si>
  <si>
    <t>2009-2012</t>
  </si>
  <si>
    <t xml:space="preserve">i bezpiecznej sieci teleinformatycznej </t>
  </si>
  <si>
    <t>LEGMAN w Legnicy</t>
  </si>
  <si>
    <t xml:space="preserve">końca  2008 r. </t>
  </si>
  <si>
    <t xml:space="preserve">Program -  Przedsięwzięcia </t>
  </si>
  <si>
    <t xml:space="preserve"> z zakresu rewitalizacji  </t>
  </si>
  <si>
    <t xml:space="preserve">zdegradowanych obszarów miasta </t>
  </si>
  <si>
    <t>1. Szlakiem kupieckim VIA REGIA przez legnicką starówkę</t>
  </si>
  <si>
    <t>2006-2010</t>
  </si>
  <si>
    <t>Modernizacja płyty Rynku i ulic przyległych</t>
  </si>
  <si>
    <t>2.Odnowa zdegradownych obszarów miejskich w rejonie</t>
  </si>
  <si>
    <t xml:space="preserve">Dofinansowanie  </t>
  </si>
  <si>
    <t xml:space="preserve">ul. H. Pobożnego </t>
  </si>
  <si>
    <t xml:space="preserve">ze środków </t>
  </si>
  <si>
    <t xml:space="preserve">unijnych w </t>
  </si>
  <si>
    <t xml:space="preserve">- przebudowa (adaptacja) Willi Bolka von Richthofena </t>
  </si>
  <si>
    <t xml:space="preserve">wraz z zagospodarowaniem terenu na potrzeby </t>
  </si>
  <si>
    <t>Środowiskowego Centrum Integracyjno-Profilaktycznego</t>
  </si>
  <si>
    <t>Wydział Oświaty i Sportu</t>
  </si>
  <si>
    <t xml:space="preserve">- renowacja części wspólnych wielorodzinnych </t>
  </si>
  <si>
    <t>budynków mieszkalnych</t>
  </si>
  <si>
    <t>- przebudowa infrastruktury przestrzeni publicznej</t>
  </si>
  <si>
    <t>ul. Libana</t>
  </si>
  <si>
    <t>z dnia …</t>
  </si>
  <si>
    <t>WIELOLETNI  PROGRAM   INWESTYCYJNY MIASTA LEGNICY NA LATA 2009 - 2011</t>
  </si>
  <si>
    <t xml:space="preserve">    </t>
  </si>
  <si>
    <t>ZBIORCZE ZESTAWIENIE</t>
  </si>
  <si>
    <t>Priorytetowe programy cząstkowe</t>
  </si>
  <si>
    <t>Łączne nakłady finansowe /szacunkowe/</t>
  </si>
  <si>
    <t xml:space="preserve">Poniesione nakłady do końca 2008r.   </t>
  </si>
  <si>
    <t>Planowane wydatki</t>
  </si>
  <si>
    <t>Pozostałe nakłady do poniesienia</t>
  </si>
  <si>
    <t xml:space="preserve">zwiększenie </t>
  </si>
  <si>
    <t>Program -  Przedsięwzięcia  z zakresu  komunikacji i transportu.</t>
  </si>
  <si>
    <t>Program -  Przedsięwzięcia z zakresu oświaty.</t>
  </si>
  <si>
    <t>Program - Przedsięwzięcia z zakresu kultury, turystyki i sportu.</t>
  </si>
  <si>
    <t>Program - Przedsięwzięcia z zakresu budownictwa komunalnego i infrastruktury</t>
  </si>
  <si>
    <t>Program - Przedsięwzięcia z zakresu usprawnienia  obsługi mieszkańców.</t>
  </si>
  <si>
    <t>Program - Przedsięwzięcia z zakresu rewitalizacji  zdegradowanych obszarów miasta.</t>
  </si>
  <si>
    <t>RAZEM ŚRODKI ZEWNĘTRZNE</t>
  </si>
  <si>
    <t>OGÓŁEM ŚRODKI</t>
  </si>
  <si>
    <t>ŚRODKI 2009-2011</t>
  </si>
  <si>
    <t xml:space="preserve">ul. F. Skarbka 4 - rewitalizacja elewacji i dachu budynku </t>
  </si>
  <si>
    <t>szkolnego</t>
  </si>
  <si>
    <t>ul. Skarbka 4 - rewitalizacja elewacji i dachu budynku</t>
  </si>
  <si>
    <t>Załącznik nr 3</t>
  </si>
  <si>
    <t xml:space="preserve">Rady Miejskiej Legnicy </t>
  </si>
  <si>
    <t xml:space="preserve"> - 6 -</t>
  </si>
  <si>
    <t>12. Przebudowa ulicy Boiskowej i Myśliwskiej wraz</t>
  </si>
  <si>
    <t>-wzdłuż ul. Sudeckiej i  Koskowickiej w ramach projektu</t>
  </si>
  <si>
    <t>pn. "Rozwój aktywnych form turystyki w Subregionie</t>
  </si>
  <si>
    <t xml:space="preserve">Pogórza Kaczawskiego - w powiecie Jaworskim oraz </t>
  </si>
  <si>
    <t>ze środków</t>
  </si>
  <si>
    <t xml:space="preserve">unijnych </t>
  </si>
  <si>
    <t xml:space="preserve">w ramach </t>
  </si>
  <si>
    <t>2006-2014</t>
  </si>
  <si>
    <t>8. Rewaloryzacja i rozbudowa Legnickiej Biblioteki</t>
  </si>
  <si>
    <t>Publicznej</t>
  </si>
  <si>
    <t>Legnicka Biblioteka</t>
  </si>
  <si>
    <t>Publiczna</t>
  </si>
  <si>
    <t>Wydział Kultury i Nauki</t>
  </si>
  <si>
    <t>2004-2013</t>
  </si>
  <si>
    <t>z zakresu kultury, turystyki  i sportu</t>
  </si>
  <si>
    <t xml:space="preserve">Etap I - ul. Chojnowska od granic miasta do </t>
  </si>
  <si>
    <t>ul. Jagiellońskiej</t>
  </si>
  <si>
    <t>3. Przebudowa ulicy Gniewomierskiej jako I Etap budowy</t>
  </si>
  <si>
    <t>obwodnicy południowo-wschodniej Legnicy</t>
  </si>
  <si>
    <t>8. Budowa drogi dojazdowej 26 KDW przy ul. Rolniczej</t>
  </si>
  <si>
    <t>2008-2009</t>
  </si>
  <si>
    <t>2009-2015</t>
  </si>
  <si>
    <t>- zagospodarowanie oraz utworzenie estetycznych</t>
  </si>
  <si>
    <t>i funkcjonalnych przestrzeni publicznych</t>
  </si>
  <si>
    <t>5. Zespół Szkół Ogólnokształcących Nr 2 ul. Radosna</t>
  </si>
  <si>
    <t>17 w Legnicy - Szkoła jak nowa - modernizacja</t>
  </si>
  <si>
    <t>infrastruktury dydaktycznej</t>
  </si>
  <si>
    <t>2. Remont i rewaloryzacja Akademii Rycerskiej</t>
  </si>
  <si>
    <t>ul. Chojnowska 2 w Legnicy</t>
  </si>
  <si>
    <t>Wydział Kultury</t>
  </si>
  <si>
    <t>i Nauki</t>
  </si>
  <si>
    <t>1979-2012</t>
  </si>
  <si>
    <t>1. Informatyzacja Urzędu Miasta - zakup i wdrożenie</t>
  </si>
  <si>
    <t xml:space="preserve"> systemów wspomagających zarządzanie Miastem </t>
  </si>
  <si>
    <t>(w tym m.in.integracja rozwiązań z zakresu mapy</t>
  </si>
  <si>
    <t>numerycznej z pozostałymi bazami danych i rejestrami UM)</t>
  </si>
  <si>
    <t xml:space="preserve"> oraz rozbudowa infrastruktury teleinformatycznej w celu </t>
  </si>
  <si>
    <t>upowszechnienia elektronicznego dostępu do UM</t>
  </si>
  <si>
    <t xml:space="preserve"> (w tym doposażenie w sprzęt komputerowy)</t>
  </si>
  <si>
    <t>- 2 -</t>
  </si>
  <si>
    <t>- 7 -</t>
  </si>
  <si>
    <t xml:space="preserve"> - 8 -</t>
  </si>
  <si>
    <t>z GFOŚiGW</t>
  </si>
  <si>
    <t xml:space="preserve"> z WFOŚiGW</t>
  </si>
  <si>
    <t>parkingi, 32 kwatery, ogrodzenie, aleje główne i boczne</t>
  </si>
  <si>
    <t>ze środków UE</t>
  </si>
  <si>
    <t>RPO WD</t>
  </si>
  <si>
    <t>4. Przebudowa drogi krajowej nr 94 w Legnicy</t>
  </si>
  <si>
    <t>Subwencja</t>
  </si>
  <si>
    <t>MSWiA</t>
  </si>
  <si>
    <t>FRKF</t>
  </si>
  <si>
    <t>w ramch POIG</t>
  </si>
  <si>
    <t>ze środkówUE</t>
  </si>
  <si>
    <t xml:space="preserve">w ramach RPO </t>
  </si>
  <si>
    <t>oraz MSWiA</t>
  </si>
  <si>
    <t xml:space="preserve">Priorytet  </t>
  </si>
  <si>
    <t>"Miasta"</t>
  </si>
  <si>
    <t xml:space="preserve">ramach </t>
  </si>
  <si>
    <t xml:space="preserve">Subwencja rezerwa </t>
  </si>
  <si>
    <t>budżetu państwa</t>
  </si>
  <si>
    <t>Dofinansowanie z</t>
  </si>
  <si>
    <t>2006-2012</t>
  </si>
  <si>
    <t>i  GFOŚiGW</t>
  </si>
  <si>
    <t xml:space="preserve"> - 5 -</t>
  </si>
  <si>
    <t xml:space="preserve">Dofinansowanie z </t>
  </si>
  <si>
    <t>"Programu Rozwoju</t>
  </si>
  <si>
    <t xml:space="preserve">Dolnośląskiego </t>
  </si>
  <si>
    <t>na lata 2009 i</t>
  </si>
  <si>
    <t xml:space="preserve"> dalsze"</t>
  </si>
  <si>
    <t xml:space="preserve">środków </t>
  </si>
  <si>
    <t xml:space="preserve">Ministerstwa Kultury </t>
  </si>
  <si>
    <t xml:space="preserve">Dofinansowanie ze  </t>
  </si>
  <si>
    <t xml:space="preserve">i Dziedzictwa </t>
  </si>
  <si>
    <t>Narodowego</t>
  </si>
  <si>
    <t>Dofinansowanie ze</t>
  </si>
  <si>
    <t>środków unijnych</t>
  </si>
  <si>
    <t>w ramach RPO WD</t>
  </si>
  <si>
    <t xml:space="preserve">z GFOŚiGW i </t>
  </si>
  <si>
    <t>PFOŚIGW</t>
  </si>
  <si>
    <t>- Etap II od ul. Wojska Polskiego do al. Rzeczypospolitej</t>
  </si>
  <si>
    <t>11. Przebudowa ul. Gumińskiego wraz z uzbrojeniem</t>
  </si>
  <si>
    <t>z uzbrojeniem i przebudową ulicy Jaworzyńskiej</t>
  </si>
  <si>
    <t xml:space="preserve">5. Gimnazjum Nr 4 ul. M.Skłodowskiej-Curie 1A </t>
  </si>
  <si>
    <t>13. Budowa ścieżek rowerowych w Legnicy</t>
  </si>
  <si>
    <t>miastach Legnica, Złotoryja, Jawor i gminie Świerzawa"</t>
  </si>
  <si>
    <t xml:space="preserve">3. Zakup i wdrożenie systemu informatycznego do </t>
  </si>
  <si>
    <t>Biuro Geodety Miejskiego</t>
  </si>
  <si>
    <t xml:space="preserve">obsługi archiwum oraz licencje (bez ograniczeń </t>
  </si>
  <si>
    <t>czasowych i bez limitu użytkowników) wraz z archiwizacją</t>
  </si>
  <si>
    <t>dokumentów zasobu geodezyjnego i kartograficznego</t>
  </si>
  <si>
    <t>do uchwały Nr XLVII/398/09</t>
  </si>
  <si>
    <t>z dnia 7 grudnia 2009 r.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</si>
</sst>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_ ;[Red]\-#,##0.00\ "/>
    <numFmt numFmtId="166" formatCode="#,##0&quot; F&quot;_);[Red]\(#,##0&quot; F)&quot;"/>
    <numFmt numFmtId="167" formatCode="#,##0.00&quot; F&quot;_);[Red]\(#,##0.00&quot; F)&quot;"/>
    <numFmt numFmtId="168" formatCode="dd\ mmm"/>
    <numFmt numFmtId="169" formatCode="#,##0,_$;[Red]\-#,##0,_$"/>
    <numFmt numFmtId="170" formatCode="#,##0.00_ ;\-#,##0.00\ "/>
    <numFmt numFmtId="171" formatCode="#,##0_ ;\-#,##0\ "/>
    <numFmt numFmtId="172" formatCode="_-* #,##0\ _z_ł_-;\-* #,##0\ _z_ł_-;_-* &quot;-&quot;??\ _z_ł_-;_-@_-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[$-415]d\ mmmm\ yyyy"/>
    <numFmt numFmtId="178" formatCode="00\-000"/>
  </numFmts>
  <fonts count="42">
    <font>
      <sz val="10"/>
      <name val="Arial"/>
      <family val="0"/>
    </font>
    <font>
      <sz val="10"/>
      <name val="Helv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0"/>
      <name val="Arial CE"/>
      <family val="0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8"/>
      <name val="Times New Roman"/>
      <family val="1"/>
    </font>
    <font>
      <sz val="8"/>
      <name val="Times New Roman"/>
      <family val="1"/>
    </font>
    <font>
      <u val="single"/>
      <sz val="8"/>
      <name val="Times New Roman"/>
      <family val="1"/>
    </font>
    <font>
      <sz val="8"/>
      <name val="Times New Roman CE"/>
      <family val="0"/>
    </font>
    <font>
      <sz val="8"/>
      <color indexed="8"/>
      <name val="Times New Roman"/>
      <family val="1"/>
    </font>
    <font>
      <u val="singleAccounting"/>
      <sz val="8"/>
      <name val="Times New Roman"/>
      <family val="1"/>
    </font>
    <font>
      <b/>
      <u val="single"/>
      <sz val="8"/>
      <name val="Times New Roman"/>
      <family val="1"/>
    </font>
    <font>
      <u val="single"/>
      <sz val="8"/>
      <color indexed="10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7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8"/>
      </left>
      <right style="medium"/>
      <top style="thin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>
        <color indexed="8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 style="medium"/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7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3" borderId="0" applyNumberFormat="0" applyBorder="0" applyAlignment="0" applyProtection="0"/>
    <xf numFmtId="164" fontId="4" fillId="0" borderId="0" applyFont="0" applyFill="0" applyAlignment="0" applyProtection="0"/>
    <xf numFmtId="165" fontId="4" fillId="0" borderId="0" applyFont="0" applyFill="0" applyAlignment="0" applyProtection="0"/>
    <xf numFmtId="166" fontId="4" fillId="0" borderId="0" applyFont="0" applyFill="0" applyAlignment="0" applyProtection="0"/>
    <xf numFmtId="167" fontId="4" fillId="0" borderId="0" applyFont="0" applyFill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1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0" fillId="15" borderId="4" applyNumberFormat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5" fillId="2" borderId="1" applyNumberFormat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" fillId="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16" borderId="0" applyNumberFormat="0" applyBorder="0" applyAlignment="0" applyProtection="0"/>
  </cellStyleXfs>
  <cellXfs count="297">
    <xf numFmtId="0" fontId="0" fillId="0" borderId="0" xfId="0" applyAlignment="1">
      <alignment/>
    </xf>
    <xf numFmtId="0" fontId="22" fillId="1" borderId="10" xfId="75" applyFont="1" applyFill="1" applyBorder="1" applyAlignment="1" applyProtection="1">
      <alignment horizontal="center" vertical="center"/>
      <protection locked="0"/>
    </xf>
    <xf numFmtId="0" fontId="22" fillId="1" borderId="11" xfId="75" applyFont="1" applyFill="1" applyBorder="1" applyAlignment="1" applyProtection="1">
      <alignment horizontal="center" vertical="center"/>
      <protection locked="0"/>
    </xf>
    <xf numFmtId="0" fontId="22" fillId="1" borderId="12" xfId="75" applyFont="1" applyFill="1" applyBorder="1" applyAlignment="1" applyProtection="1">
      <alignment horizontal="center" vertical="center"/>
      <protection locked="0"/>
    </xf>
    <xf numFmtId="0" fontId="22" fillId="1" borderId="13" xfId="75" applyFont="1" applyFill="1" applyBorder="1" applyAlignment="1" applyProtection="1">
      <alignment horizontal="center" vertical="center"/>
      <protection locked="0"/>
    </xf>
    <xf numFmtId="0" fontId="23" fillId="1" borderId="12" xfId="75" applyFont="1" applyFill="1" applyBorder="1" applyAlignment="1" applyProtection="1">
      <alignment horizontal="center" vertical="center"/>
      <protection locked="0"/>
    </xf>
    <xf numFmtId="4" fontId="22" fillId="1" borderId="12" xfId="75" applyNumberFormat="1" applyFont="1" applyFill="1" applyBorder="1" applyAlignment="1" applyProtection="1">
      <alignment horizontal="center" vertical="center"/>
      <protection locked="0"/>
    </xf>
    <xf numFmtId="0" fontId="22" fillId="1" borderId="13" xfId="75" applyFont="1" applyFill="1" applyBorder="1" applyAlignment="1" quotePrefix="1">
      <alignment horizontal="center" vertical="center"/>
      <protection/>
    </xf>
    <xf numFmtId="4" fontId="22" fillId="1" borderId="13" xfId="75" applyNumberFormat="1" applyFont="1" applyFill="1" applyBorder="1" applyAlignment="1" quotePrefix="1">
      <alignment horizontal="center" vertical="center"/>
      <protection/>
    </xf>
    <xf numFmtId="49" fontId="22" fillId="0" borderId="14" xfId="72" applyNumberFormat="1" applyFont="1" applyFill="1" applyBorder="1" applyAlignment="1">
      <alignment horizontal="left" vertical="center"/>
      <protection/>
    </xf>
    <xf numFmtId="0" fontId="22" fillId="0" borderId="14" xfId="72" applyNumberFormat="1" applyFont="1" applyFill="1" applyBorder="1" applyAlignment="1">
      <alignment horizontal="center" vertical="center"/>
      <protection/>
    </xf>
    <xf numFmtId="4" fontId="22" fillId="0" borderId="14" xfId="72" applyNumberFormat="1" applyFont="1" applyFill="1" applyBorder="1" applyAlignment="1">
      <alignment horizontal="center" vertical="center"/>
      <protection/>
    </xf>
    <xf numFmtId="49" fontId="22" fillId="0" borderId="11" xfId="72" applyNumberFormat="1" applyFont="1" applyFill="1" applyBorder="1" applyAlignment="1">
      <alignment horizontal="left" vertical="center"/>
      <protection/>
    </xf>
    <xf numFmtId="0" fontId="22" fillId="0" borderId="11" xfId="72" applyNumberFormat="1" applyFont="1" applyFill="1" applyBorder="1" applyAlignment="1">
      <alignment horizontal="center" vertical="center"/>
      <protection/>
    </xf>
    <xf numFmtId="4" fontId="22" fillId="0" borderId="11" xfId="72" applyNumberFormat="1" applyFont="1" applyFill="1" applyBorder="1" applyAlignment="1">
      <alignment vertical="center"/>
      <protection/>
    </xf>
    <xf numFmtId="4" fontId="22" fillId="0" borderId="11" xfId="72" applyNumberFormat="1" applyFont="1" applyFill="1" applyBorder="1" applyAlignment="1">
      <alignment horizontal="right" vertical="center"/>
      <protection/>
    </xf>
    <xf numFmtId="4" fontId="23" fillId="0" borderId="11" xfId="58" applyNumberFormat="1" applyFont="1" applyFill="1" applyBorder="1" applyAlignment="1">
      <alignment vertical="center"/>
    </xf>
    <xf numFmtId="4" fontId="23" fillId="0" borderId="11" xfId="58" applyNumberFormat="1" applyFont="1" applyFill="1" applyBorder="1" applyAlignment="1">
      <alignment horizontal="right" vertical="center"/>
    </xf>
    <xf numFmtId="0" fontId="23" fillId="0" borderId="11" xfId="72" applyNumberFormat="1" applyFont="1" applyFill="1" applyBorder="1" applyAlignment="1">
      <alignment horizontal="center" vertical="center"/>
      <protection/>
    </xf>
    <xf numFmtId="49" fontId="23" fillId="0" borderId="11" xfId="72" applyNumberFormat="1" applyFont="1" applyFill="1" applyBorder="1" applyAlignment="1">
      <alignment horizontal="left" vertical="center"/>
      <protection/>
    </xf>
    <xf numFmtId="0" fontId="23" fillId="0" borderId="15" xfId="76" applyFont="1" applyBorder="1" applyAlignment="1">
      <alignment horizontal="center"/>
      <protection/>
    </xf>
    <xf numFmtId="0" fontId="23" fillId="0" borderId="16" xfId="76" applyFont="1" applyBorder="1" applyAlignment="1">
      <alignment horizontal="center"/>
      <protection/>
    </xf>
    <xf numFmtId="0" fontId="23" fillId="0" borderId="11" xfId="76" applyFont="1" applyBorder="1" applyAlignment="1">
      <alignment horizontal="center"/>
      <protection/>
    </xf>
    <xf numFmtId="0" fontId="23" fillId="0" borderId="16" xfId="72" applyNumberFormat="1" applyFont="1" applyFill="1" applyBorder="1" applyAlignment="1">
      <alignment horizontal="center" vertical="center"/>
      <protection/>
    </xf>
    <xf numFmtId="4" fontId="23" fillId="0" borderId="16" xfId="58" applyNumberFormat="1" applyFont="1" applyFill="1" applyBorder="1" applyAlignment="1">
      <alignment vertical="center"/>
    </xf>
    <xf numFmtId="4" fontId="23" fillId="0" borderId="16" xfId="58" applyNumberFormat="1" applyFont="1" applyFill="1" applyBorder="1" applyAlignment="1">
      <alignment horizontal="right" vertical="center"/>
    </xf>
    <xf numFmtId="4" fontId="24" fillId="0" borderId="11" xfId="58" applyNumberFormat="1" applyFont="1" applyFill="1" applyBorder="1" applyAlignment="1">
      <alignment vertical="center"/>
    </xf>
    <xf numFmtId="38" fontId="23" fillId="0" borderId="11" xfId="76" applyNumberFormat="1" applyFont="1" applyBorder="1" applyAlignment="1">
      <alignment horizontal="left"/>
      <protection/>
    </xf>
    <xf numFmtId="4" fontId="22" fillId="1" borderId="14" xfId="75" applyNumberFormat="1" applyFont="1" applyFill="1" applyBorder="1" applyAlignment="1" quotePrefix="1">
      <alignment horizontal="right" vertical="center"/>
      <protection/>
    </xf>
    <xf numFmtId="4" fontId="22" fillId="1" borderId="12" xfId="75" applyNumberFormat="1" applyFont="1" applyFill="1" applyBorder="1" applyAlignment="1" quotePrefix="1">
      <alignment horizontal="right" vertical="center"/>
      <protection/>
    </xf>
    <xf numFmtId="0" fontId="22" fillId="0" borderId="16" xfId="72" applyNumberFormat="1" applyFont="1" applyFill="1" applyBorder="1" applyAlignment="1">
      <alignment horizontal="center" vertical="center"/>
      <protection/>
    </xf>
    <xf numFmtId="49" fontId="25" fillId="0" borderId="17" xfId="76" applyNumberFormat="1" applyFont="1" applyFill="1" applyBorder="1" applyAlignment="1">
      <alignment horizontal="left"/>
      <protection/>
    </xf>
    <xf numFmtId="49" fontId="23" fillId="0" borderId="11" xfId="76" applyNumberFormat="1" applyFont="1" applyBorder="1" applyAlignment="1">
      <alignment horizontal="left" vertical="top"/>
      <protection/>
    </xf>
    <xf numFmtId="0" fontId="23" fillId="0" borderId="11" xfId="76" applyFont="1" applyBorder="1">
      <alignment/>
      <protection/>
    </xf>
    <xf numFmtId="49" fontId="26" fillId="0" borderId="11" xfId="74" applyNumberFormat="1" applyFont="1" applyBorder="1">
      <alignment/>
      <protection/>
    </xf>
    <xf numFmtId="4" fontId="23" fillId="0" borderId="11" xfId="58" applyNumberFormat="1" applyFont="1" applyFill="1" applyBorder="1" applyAlignment="1">
      <alignment horizontal="left" vertical="center"/>
    </xf>
    <xf numFmtId="49" fontId="23" fillId="0" borderId="18" xfId="76" applyNumberFormat="1" applyFont="1" applyBorder="1" applyAlignment="1">
      <alignment horizontal="left" vertical="top"/>
      <protection/>
    </xf>
    <xf numFmtId="0" fontId="23" fillId="0" borderId="19" xfId="76" applyFont="1" applyBorder="1" applyAlignment="1">
      <alignment horizontal="center"/>
      <protection/>
    </xf>
    <xf numFmtId="0" fontId="23" fillId="0" borderId="18" xfId="76" applyFont="1" applyBorder="1" applyAlignment="1">
      <alignment horizontal="center"/>
      <protection/>
    </xf>
    <xf numFmtId="4" fontId="23" fillId="0" borderId="18" xfId="58" applyNumberFormat="1" applyFont="1" applyFill="1" applyBorder="1" applyAlignment="1">
      <alignment vertical="center"/>
    </xf>
    <xf numFmtId="4" fontId="26" fillId="0" borderId="20" xfId="74" applyNumberFormat="1" applyFont="1" applyBorder="1" applyAlignment="1">
      <alignment/>
      <protection/>
    </xf>
    <xf numFmtId="4" fontId="24" fillId="0" borderId="18" xfId="58" applyNumberFormat="1" applyFont="1" applyFill="1" applyBorder="1" applyAlignment="1">
      <alignment vertical="center"/>
    </xf>
    <xf numFmtId="38" fontId="23" fillId="0" borderId="20" xfId="0" applyNumberFormat="1" applyFont="1" applyBorder="1" applyAlignment="1">
      <alignment horizontal="left"/>
    </xf>
    <xf numFmtId="38" fontId="23" fillId="0" borderId="11" xfId="0" applyNumberFormat="1" applyFont="1" applyBorder="1" applyAlignment="1">
      <alignment horizontal="left"/>
    </xf>
    <xf numFmtId="4" fontId="26" fillId="0" borderId="11" xfId="74" applyNumberFormat="1" applyFont="1" applyBorder="1" applyAlignment="1">
      <alignment/>
      <protection/>
    </xf>
    <xf numFmtId="0" fontId="23" fillId="0" borderId="11" xfId="76" applyFont="1" applyBorder="1" applyAlignment="1">
      <alignment horizontal="left" vertical="top"/>
      <protection/>
    </xf>
    <xf numFmtId="0" fontId="23" fillId="0" borderId="11" xfId="72" applyNumberFormat="1" applyFont="1" applyFill="1" applyBorder="1" applyAlignment="1">
      <alignment horizontal="left" vertical="center"/>
      <protection/>
    </xf>
    <xf numFmtId="4" fontId="27" fillId="0" borderId="11" xfId="58" applyNumberFormat="1" applyFont="1" applyFill="1" applyBorder="1" applyAlignment="1">
      <alignment vertical="center"/>
    </xf>
    <xf numFmtId="0" fontId="25" fillId="0" borderId="11" xfId="76" applyFont="1" applyFill="1" applyBorder="1" applyAlignment="1">
      <alignment horizontal="left"/>
      <protection/>
    </xf>
    <xf numFmtId="0" fontId="23" fillId="0" borderId="16" xfId="76" applyFont="1" applyBorder="1" applyAlignment="1">
      <alignment horizontal="left" vertical="top"/>
      <protection/>
    </xf>
    <xf numFmtId="4" fontId="24" fillId="0" borderId="16" xfId="58" applyNumberFormat="1" applyFont="1" applyFill="1" applyBorder="1" applyAlignment="1">
      <alignment vertical="center"/>
    </xf>
    <xf numFmtId="0" fontId="22" fillId="1" borderId="14" xfId="75" applyFont="1" applyFill="1" applyBorder="1" applyAlignment="1" quotePrefix="1">
      <alignment horizontal="center" vertical="center"/>
      <protection/>
    </xf>
    <xf numFmtId="4" fontId="28" fillId="1" borderId="14" xfId="75" applyNumberFormat="1" applyFont="1" applyFill="1" applyBorder="1" applyAlignment="1" quotePrefix="1">
      <alignment vertical="center"/>
      <protection/>
    </xf>
    <xf numFmtId="4" fontId="28" fillId="1" borderId="14" xfId="75" applyNumberFormat="1" applyFont="1" applyFill="1" applyBorder="1" applyAlignment="1">
      <alignment vertical="center"/>
      <protection/>
    </xf>
    <xf numFmtId="0" fontId="22" fillId="1" borderId="12" xfId="75" applyFont="1" applyFill="1" applyBorder="1" applyAlignment="1" quotePrefix="1">
      <alignment horizontal="center" vertical="center"/>
      <protection/>
    </xf>
    <xf numFmtId="4" fontId="22" fillId="1" borderId="12" xfId="75" applyNumberFormat="1" applyFont="1" applyFill="1" applyBorder="1" applyAlignment="1" quotePrefix="1">
      <alignment vertical="center"/>
      <protection/>
    </xf>
    <xf numFmtId="4" fontId="22" fillId="1" borderId="12" xfId="75" applyNumberFormat="1" applyFont="1" applyFill="1" applyBorder="1" applyAlignment="1">
      <alignment vertical="center"/>
      <protection/>
    </xf>
    <xf numFmtId="0" fontId="22" fillId="1" borderId="14" xfId="75" applyFont="1" applyFill="1" applyBorder="1" applyAlignment="1" quotePrefix="1">
      <alignment horizontal="right" vertical="center"/>
      <protection/>
    </xf>
    <xf numFmtId="0" fontId="22" fillId="1" borderId="12" xfId="75" applyFont="1" applyFill="1" applyBorder="1" applyAlignment="1" quotePrefix="1">
      <alignment horizontal="right" vertical="center"/>
      <protection/>
    </xf>
    <xf numFmtId="0" fontId="23" fillId="0" borderId="0" xfId="75" applyFont="1" applyBorder="1" applyAlignment="1">
      <alignment horizontal="right" vertical="center"/>
      <protection/>
    </xf>
    <xf numFmtId="0" fontId="23" fillId="0" borderId="0" xfId="75" applyFont="1" applyBorder="1" applyAlignment="1">
      <alignment horizontal="center" vertical="center"/>
      <protection/>
    </xf>
    <xf numFmtId="4" fontId="23" fillId="0" borderId="0" xfId="75" applyNumberFormat="1" applyFont="1" applyBorder="1" applyAlignment="1">
      <alignment horizontal="right" vertical="center"/>
      <protection/>
    </xf>
    <xf numFmtId="0" fontId="22" fillId="0" borderId="11" xfId="72" applyFont="1" applyBorder="1">
      <alignment/>
      <protection/>
    </xf>
    <xf numFmtId="4" fontId="22" fillId="0" borderId="14" xfId="72" applyNumberFormat="1" applyFont="1" applyFill="1" applyBorder="1" applyAlignment="1">
      <alignment horizontal="right" vertical="center"/>
      <protection/>
    </xf>
    <xf numFmtId="4" fontId="22" fillId="0" borderId="11" xfId="72" applyNumberFormat="1" applyFont="1" applyFill="1" applyBorder="1" applyAlignment="1">
      <alignment horizontal="center" vertical="center"/>
      <protection/>
    </xf>
    <xf numFmtId="0" fontId="23" fillId="0" borderId="11" xfId="76" applyFont="1" applyBorder="1" applyAlignment="1">
      <alignment vertical="top"/>
      <protection/>
    </xf>
    <xf numFmtId="4" fontId="23" fillId="0" borderId="11" xfId="72" applyNumberFormat="1" applyFont="1" applyFill="1" applyBorder="1" applyAlignment="1">
      <alignment horizontal="right" vertical="center"/>
      <protection/>
    </xf>
    <xf numFmtId="4" fontId="24" fillId="0" borderId="11" xfId="72" applyNumberFormat="1" applyFont="1" applyFill="1" applyBorder="1" applyAlignment="1">
      <alignment horizontal="right" vertical="center"/>
      <protection/>
    </xf>
    <xf numFmtId="0" fontId="23" fillId="0" borderId="11" xfId="76" applyFont="1" applyBorder="1" applyAlignment="1" quotePrefix="1">
      <alignment vertical="top"/>
      <protection/>
    </xf>
    <xf numFmtId="4" fontId="22" fillId="0" borderId="16" xfId="72" applyNumberFormat="1" applyFont="1" applyFill="1" applyBorder="1" applyAlignment="1">
      <alignment horizontal="right" vertical="center"/>
      <protection/>
    </xf>
    <xf numFmtId="0" fontId="23" fillId="0" borderId="18" xfId="76" applyFont="1" applyFill="1" applyBorder="1" applyAlignment="1">
      <alignment horizontal="left" vertical="top"/>
      <protection/>
    </xf>
    <xf numFmtId="0" fontId="23" fillId="0" borderId="21" xfId="76" applyFont="1" applyBorder="1" applyAlignment="1">
      <alignment horizontal="center"/>
      <protection/>
    </xf>
    <xf numFmtId="0" fontId="23" fillId="0" borderId="18" xfId="76" applyFont="1" applyFill="1" applyBorder="1" applyAlignment="1">
      <alignment horizontal="center"/>
      <protection/>
    </xf>
    <xf numFmtId="0" fontId="23" fillId="0" borderId="18" xfId="76" applyFont="1" applyFill="1" applyBorder="1">
      <alignment/>
      <protection/>
    </xf>
    <xf numFmtId="0" fontId="23" fillId="0" borderId="11" xfId="76" applyFont="1" applyFill="1" applyBorder="1" applyAlignment="1">
      <alignment horizontal="left" vertical="top"/>
      <protection/>
    </xf>
    <xf numFmtId="0" fontId="23" fillId="0" borderId="22" xfId="76" applyFont="1" applyBorder="1" applyAlignment="1">
      <alignment horizontal="center"/>
      <protection/>
    </xf>
    <xf numFmtId="0" fontId="23" fillId="0" borderId="11" xfId="76" applyFont="1" applyFill="1" applyBorder="1" applyAlignment="1">
      <alignment horizontal="center"/>
      <protection/>
    </xf>
    <xf numFmtId="0" fontId="23" fillId="0" borderId="11" xfId="76" applyFont="1" applyFill="1" applyBorder="1">
      <alignment/>
      <protection/>
    </xf>
    <xf numFmtId="0" fontId="23" fillId="0" borderId="23" xfId="76" applyFont="1" applyBorder="1" applyAlignment="1">
      <alignment horizontal="center"/>
      <protection/>
    </xf>
    <xf numFmtId="4" fontId="22" fillId="0" borderId="16" xfId="72" applyNumberFormat="1" applyFont="1" applyFill="1" applyBorder="1" applyAlignment="1">
      <alignment horizontal="center" vertical="center"/>
      <protection/>
    </xf>
    <xf numFmtId="0" fontId="22" fillId="0" borderId="16" xfId="72" applyFont="1" applyBorder="1">
      <alignment/>
      <protection/>
    </xf>
    <xf numFmtId="0" fontId="23" fillId="0" borderId="11" xfId="76" applyFont="1" applyBorder="1" applyAlignment="1">
      <alignment horizontal="center"/>
      <protection/>
    </xf>
    <xf numFmtId="4" fontId="26" fillId="0" borderId="11" xfId="74" applyNumberFormat="1" applyFont="1" applyBorder="1" applyAlignment="1">
      <alignment horizontal="right"/>
      <protection/>
    </xf>
    <xf numFmtId="4" fontId="23" fillId="0" borderId="11" xfId="72" applyNumberFormat="1" applyFont="1" applyFill="1" applyBorder="1" applyAlignment="1">
      <alignment horizontal="right" vertical="center"/>
      <protection/>
    </xf>
    <xf numFmtId="4" fontId="24" fillId="0" borderId="11" xfId="72" applyNumberFormat="1" applyFont="1" applyFill="1" applyBorder="1" applyAlignment="1">
      <alignment horizontal="right" vertical="center"/>
      <protection/>
    </xf>
    <xf numFmtId="0" fontId="23" fillId="0" borderId="11" xfId="76" applyFont="1" applyFill="1" applyBorder="1" applyAlignment="1" quotePrefix="1">
      <alignment horizontal="left" vertical="top"/>
      <protection/>
    </xf>
    <xf numFmtId="4" fontId="22" fillId="0" borderId="18" xfId="72" applyNumberFormat="1" applyFont="1" applyFill="1" applyBorder="1" applyAlignment="1">
      <alignment horizontal="right" vertical="center"/>
      <protection/>
    </xf>
    <xf numFmtId="4" fontId="23" fillId="0" borderId="18" xfId="72" applyNumberFormat="1" applyFont="1" applyFill="1" applyBorder="1" applyAlignment="1">
      <alignment horizontal="right" vertical="center"/>
      <protection/>
    </xf>
    <xf numFmtId="4" fontId="24" fillId="0" borderId="18" xfId="72" applyNumberFormat="1" applyFont="1" applyFill="1" applyBorder="1" applyAlignment="1">
      <alignment horizontal="right" vertical="center"/>
      <protection/>
    </xf>
    <xf numFmtId="0" fontId="23" fillId="0" borderId="18" xfId="76" applyFont="1" applyBorder="1">
      <alignment/>
      <protection/>
    </xf>
    <xf numFmtId="0" fontId="23" fillId="0" borderId="16" xfId="76" applyFont="1" applyFill="1" applyBorder="1" applyAlignment="1">
      <alignment horizontal="left" vertical="top"/>
      <protection/>
    </xf>
    <xf numFmtId="0" fontId="23" fillId="0" borderId="16" xfId="76" applyFont="1" applyBorder="1" applyAlignment="1">
      <alignment horizontal="center"/>
      <protection/>
    </xf>
    <xf numFmtId="4" fontId="23" fillId="0" borderId="11" xfId="72" applyNumberFormat="1" applyFont="1" applyFill="1" applyBorder="1" applyAlignment="1">
      <alignment horizontal="left" vertical="center"/>
      <protection/>
    </xf>
    <xf numFmtId="0" fontId="23" fillId="0" borderId="23" xfId="76" applyFont="1" applyBorder="1" applyAlignment="1">
      <alignment horizontal="center" vertical="top"/>
      <protection/>
    </xf>
    <xf numFmtId="4" fontId="23" fillId="0" borderId="16" xfId="72" applyNumberFormat="1" applyFont="1" applyFill="1" applyBorder="1" applyAlignment="1">
      <alignment horizontal="right" vertical="center"/>
      <protection/>
    </xf>
    <xf numFmtId="4" fontId="23" fillId="0" borderId="16" xfId="72" applyNumberFormat="1" applyFont="1" applyFill="1" applyBorder="1" applyAlignment="1">
      <alignment horizontal="left" vertical="center"/>
      <protection/>
    </xf>
    <xf numFmtId="4" fontId="28" fillId="1" borderId="14" xfId="75" applyNumberFormat="1" applyFont="1" applyFill="1" applyBorder="1" applyAlignment="1" quotePrefix="1">
      <alignment horizontal="right" vertical="center"/>
      <protection/>
    </xf>
    <xf numFmtId="4" fontId="28" fillId="1" borderId="14" xfId="75" applyNumberFormat="1" applyFont="1" applyFill="1" applyBorder="1" applyAlignment="1">
      <alignment horizontal="right" vertical="center"/>
      <protection/>
    </xf>
    <xf numFmtId="4" fontId="22" fillId="1" borderId="12" xfId="75" applyNumberFormat="1" applyFont="1" applyFill="1" applyBorder="1" applyAlignment="1">
      <alignment horizontal="right" vertical="center"/>
      <protection/>
    </xf>
    <xf numFmtId="0" fontId="23" fillId="0" borderId="24" xfId="75" applyFont="1" applyBorder="1" applyAlignment="1">
      <alignment vertical="center"/>
      <protection/>
    </xf>
    <xf numFmtId="0" fontId="23" fillId="0" borderId="24" xfId="75" applyFont="1" applyBorder="1" applyAlignment="1">
      <alignment horizontal="center" vertical="center"/>
      <protection/>
    </xf>
    <xf numFmtId="4" fontId="23" fillId="0" borderId="24" xfId="75" applyNumberFormat="1" applyFont="1" applyBorder="1" applyAlignment="1">
      <alignment vertical="center"/>
      <protection/>
    </xf>
    <xf numFmtId="0" fontId="23" fillId="0" borderId="0" xfId="75" applyFont="1" applyBorder="1" applyAlignment="1">
      <alignment vertical="center"/>
      <protection/>
    </xf>
    <xf numFmtId="4" fontId="23" fillId="0" borderId="0" xfId="75" applyNumberFormat="1" applyFont="1" applyBorder="1" applyAlignment="1">
      <alignment vertical="center"/>
      <protection/>
    </xf>
    <xf numFmtId="0" fontId="22" fillId="1" borderId="14" xfId="75" applyFont="1" applyFill="1" applyBorder="1" applyAlignment="1" applyProtection="1">
      <alignment horizontal="center" vertical="center"/>
      <protection locked="0"/>
    </xf>
    <xf numFmtId="4" fontId="23" fillId="0" borderId="11" xfId="58" applyNumberFormat="1" applyFont="1" applyFill="1" applyBorder="1" applyAlignment="1">
      <alignment horizontal="center" vertical="center"/>
    </xf>
    <xf numFmtId="4" fontId="27" fillId="0" borderId="11" xfId="58" applyNumberFormat="1" applyFont="1" applyFill="1" applyBorder="1" applyAlignment="1">
      <alignment horizontal="right" vertical="center"/>
    </xf>
    <xf numFmtId="4" fontId="27" fillId="0" borderId="16" xfId="58" applyNumberFormat="1" applyFont="1" applyFill="1" applyBorder="1" applyAlignment="1">
      <alignment horizontal="right" vertical="center"/>
    </xf>
    <xf numFmtId="4" fontId="23" fillId="0" borderId="16" xfId="58" applyNumberFormat="1" applyFont="1" applyFill="1" applyBorder="1" applyAlignment="1">
      <alignment horizontal="center" vertical="center"/>
    </xf>
    <xf numFmtId="4" fontId="24" fillId="0" borderId="11" xfId="58" applyNumberFormat="1" applyFont="1" applyFill="1" applyBorder="1" applyAlignment="1">
      <alignment horizontal="right" vertical="center"/>
    </xf>
    <xf numFmtId="0" fontId="23" fillId="0" borderId="11" xfId="72" applyFont="1" applyBorder="1">
      <alignment/>
      <protection/>
    </xf>
    <xf numFmtId="0" fontId="23" fillId="0" borderId="25" xfId="76" applyFont="1" applyBorder="1" applyAlignment="1">
      <alignment horizontal="center"/>
      <protection/>
    </xf>
    <xf numFmtId="0" fontId="23" fillId="0" borderId="16" xfId="76" applyFont="1" applyFill="1" applyBorder="1">
      <alignment/>
      <protection/>
    </xf>
    <xf numFmtId="0" fontId="23" fillId="0" borderId="26" xfId="76" applyFont="1" applyBorder="1" applyAlignment="1">
      <alignment horizontal="center"/>
      <protection/>
    </xf>
    <xf numFmtId="0" fontId="23" fillId="0" borderId="11" xfId="76" applyFont="1" applyBorder="1" applyAlignment="1" quotePrefix="1">
      <alignment horizontal="left" vertical="top"/>
      <protection/>
    </xf>
    <xf numFmtId="0" fontId="0" fillId="0" borderId="11" xfId="0" applyBorder="1" applyAlignment="1">
      <alignment/>
    </xf>
    <xf numFmtId="4" fontId="28" fillId="1" borderId="14" xfId="75" applyNumberFormat="1" applyFont="1" applyFill="1" applyBorder="1" applyAlignment="1" quotePrefix="1">
      <alignment/>
      <protection/>
    </xf>
    <xf numFmtId="0" fontId="22" fillId="0" borderId="0" xfId="75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 quotePrefix="1">
      <alignment horizontal="right" vertical="center"/>
      <protection/>
    </xf>
    <xf numFmtId="4" fontId="22" fillId="0" borderId="0" xfId="75" applyNumberFormat="1" applyFont="1" applyFill="1" applyBorder="1" applyAlignment="1" quotePrefix="1">
      <alignment horizontal="right" vertical="center"/>
      <protection/>
    </xf>
    <xf numFmtId="4" fontId="22" fillId="0" borderId="0" xfId="75" applyNumberFormat="1" applyFont="1" applyFill="1" applyBorder="1" applyAlignment="1" quotePrefix="1">
      <alignment horizontal="right" vertical="top"/>
      <protection/>
    </xf>
    <xf numFmtId="3" fontId="23" fillId="0" borderId="17" xfId="76" applyNumberFormat="1" applyFont="1" applyFill="1" applyBorder="1">
      <alignment/>
      <protection/>
    </xf>
    <xf numFmtId="3" fontId="23" fillId="0" borderId="11" xfId="76" applyNumberFormat="1" applyFont="1" applyFill="1" applyBorder="1">
      <alignment/>
      <protection/>
    </xf>
    <xf numFmtId="0" fontId="23" fillId="0" borderId="16" xfId="76" applyFont="1" applyBorder="1" applyAlignment="1">
      <alignment horizontal="left" vertical="top"/>
      <protection/>
    </xf>
    <xf numFmtId="4" fontId="28" fillId="1" borderId="14" xfId="75" applyNumberFormat="1" applyFont="1" applyFill="1" applyBorder="1" applyAlignment="1" quotePrefix="1">
      <alignment horizontal="right"/>
      <protection/>
    </xf>
    <xf numFmtId="0" fontId="22" fillId="0" borderId="14" xfId="72" applyFont="1" applyBorder="1">
      <alignment/>
      <protection/>
    </xf>
    <xf numFmtId="0" fontId="23" fillId="0" borderId="11" xfId="72" applyFont="1" applyBorder="1" quotePrefix="1">
      <alignment/>
      <protection/>
    </xf>
    <xf numFmtId="4" fontId="24" fillId="0" borderId="26" xfId="58" applyNumberFormat="1" applyFont="1" applyFill="1" applyBorder="1" applyAlignment="1">
      <alignment horizontal="right" vertical="center"/>
    </xf>
    <xf numFmtId="4" fontId="23" fillId="0" borderId="26" xfId="58" applyNumberFormat="1" applyFont="1" applyFill="1" applyBorder="1" applyAlignment="1">
      <alignment horizontal="right" vertical="center"/>
    </xf>
    <xf numFmtId="0" fontId="23" fillId="0" borderId="26" xfId="76" applyFont="1" applyBorder="1">
      <alignment/>
      <protection/>
    </xf>
    <xf numFmtId="0" fontId="30" fillId="0" borderId="25" xfId="76" applyFont="1" applyBorder="1">
      <alignment/>
      <protection/>
    </xf>
    <xf numFmtId="4" fontId="23" fillId="0" borderId="25" xfId="58" applyNumberFormat="1" applyFont="1" applyFill="1" applyBorder="1" applyAlignment="1">
      <alignment horizontal="right" vertical="center"/>
    </xf>
    <xf numFmtId="4" fontId="24" fillId="0" borderId="26" xfId="76" applyNumberFormat="1" applyFont="1" applyBorder="1">
      <alignment/>
      <protection/>
    </xf>
    <xf numFmtId="4" fontId="24" fillId="0" borderId="11" xfId="76" applyNumberFormat="1" applyFont="1" applyBorder="1">
      <alignment/>
      <protection/>
    </xf>
    <xf numFmtId="0" fontId="23" fillId="0" borderId="16" xfId="76" applyFont="1" applyBorder="1">
      <alignment/>
      <protection/>
    </xf>
    <xf numFmtId="0" fontId="23" fillId="0" borderId="16" xfId="72" applyFont="1" applyBorder="1">
      <alignment/>
      <protection/>
    </xf>
    <xf numFmtId="4" fontId="23" fillId="0" borderId="11" xfId="76" applyNumberFormat="1" applyFont="1" applyBorder="1" applyAlignment="1">
      <alignment horizontal="right"/>
      <protection/>
    </xf>
    <xf numFmtId="4" fontId="24" fillId="0" borderId="11" xfId="76" applyNumberFormat="1" applyFont="1" applyBorder="1" applyAlignment="1">
      <alignment horizontal="right"/>
      <protection/>
    </xf>
    <xf numFmtId="4" fontId="27" fillId="0" borderId="11" xfId="58" applyNumberFormat="1" applyFont="1" applyBorder="1" applyAlignment="1">
      <alignment horizontal="right"/>
    </xf>
    <xf numFmtId="4" fontId="24" fillId="0" borderId="11" xfId="58" applyNumberFormat="1" applyFont="1" applyBorder="1" applyAlignment="1">
      <alignment horizontal="right"/>
    </xf>
    <xf numFmtId="4" fontId="23" fillId="0" borderId="11" xfId="58" applyNumberFormat="1" applyFont="1" applyBorder="1" applyAlignment="1">
      <alignment horizontal="right"/>
    </xf>
    <xf numFmtId="0" fontId="23" fillId="0" borderId="11" xfId="76" applyFont="1" applyBorder="1" applyAlignment="1">
      <alignment horizontal="left" vertical="top" wrapText="1"/>
      <protection/>
    </xf>
    <xf numFmtId="0" fontId="23" fillId="0" borderId="11" xfId="76" applyFont="1" applyBorder="1" applyAlignment="1">
      <alignment horizontal="left"/>
      <protection/>
    </xf>
    <xf numFmtId="0" fontId="23" fillId="0" borderId="11" xfId="76" applyFont="1" applyBorder="1" applyAlignment="1">
      <alignment vertical="center"/>
      <protection/>
    </xf>
    <xf numFmtId="0" fontId="23" fillId="0" borderId="16" xfId="76" applyFont="1" applyBorder="1" applyAlignment="1">
      <alignment vertical="center"/>
      <protection/>
    </xf>
    <xf numFmtId="4" fontId="23" fillId="0" borderId="16" xfId="76" applyNumberFormat="1" applyFont="1" applyBorder="1" applyAlignment="1">
      <alignment horizontal="right"/>
      <protection/>
    </xf>
    <xf numFmtId="4" fontId="24" fillId="0" borderId="16" xfId="76" applyNumberFormat="1" applyFont="1" applyBorder="1" applyAlignment="1">
      <alignment horizontal="right"/>
      <protection/>
    </xf>
    <xf numFmtId="4" fontId="27" fillId="0" borderId="16" xfId="58" applyNumberFormat="1" applyFont="1" applyBorder="1" applyAlignment="1">
      <alignment horizontal="right"/>
    </xf>
    <xf numFmtId="4" fontId="23" fillId="0" borderId="16" xfId="58" applyNumberFormat="1" applyFont="1" applyBorder="1" applyAlignment="1">
      <alignment horizontal="right"/>
    </xf>
    <xf numFmtId="0" fontId="22" fillId="1" borderId="27" xfId="75" applyFont="1" applyFill="1" applyBorder="1" applyAlignment="1" quotePrefix="1">
      <alignment horizontal="right" vertical="center"/>
      <protection/>
    </xf>
    <xf numFmtId="4" fontId="22" fillId="1" borderId="27" xfId="75" applyNumberFormat="1" applyFont="1" applyFill="1" applyBorder="1" applyAlignment="1" quotePrefix="1">
      <alignment vertical="center"/>
      <protection/>
    </xf>
    <xf numFmtId="4" fontId="22" fillId="1" borderId="27" xfId="75" applyNumberFormat="1" applyFont="1" applyFill="1" applyBorder="1" applyAlignment="1" quotePrefix="1">
      <alignment horizontal="right" vertical="center"/>
      <protection/>
    </xf>
    <xf numFmtId="0" fontId="31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31" fillId="0" borderId="28" xfId="0" applyFont="1" applyBorder="1" applyAlignment="1">
      <alignment/>
    </xf>
    <xf numFmtId="0" fontId="35" fillId="1" borderId="29" xfId="0" applyFont="1" applyFill="1" applyBorder="1" applyAlignment="1">
      <alignment vertical="center"/>
    </xf>
    <xf numFmtId="0" fontId="35" fillId="1" borderId="29" xfId="0" applyFont="1" applyFill="1" applyBorder="1" applyAlignment="1">
      <alignment horizontal="center"/>
    </xf>
    <xf numFmtId="4" fontId="36" fillId="17" borderId="10" xfId="0" applyNumberFormat="1" applyFont="1" applyFill="1" applyBorder="1" applyAlignment="1">
      <alignment horizontal="right"/>
    </xf>
    <xf numFmtId="0" fontId="37" fillId="0" borderId="27" xfId="0" applyFont="1" applyBorder="1" applyAlignment="1">
      <alignment horizontal="right" vertical="top"/>
    </xf>
    <xf numFmtId="4" fontId="31" fillId="0" borderId="27" xfId="0" applyNumberFormat="1" applyFont="1" applyBorder="1" applyAlignment="1">
      <alignment horizontal="right" vertical="top"/>
    </xf>
    <xf numFmtId="4" fontId="31" fillId="0" borderId="16" xfId="0" applyNumberFormat="1" applyFont="1" applyBorder="1" applyAlignment="1">
      <alignment horizontal="right" vertical="top"/>
    </xf>
    <xf numFmtId="4" fontId="36" fillId="17" borderId="11" xfId="0" applyNumberFormat="1" applyFont="1" applyFill="1" applyBorder="1" applyAlignment="1">
      <alignment horizontal="right"/>
    </xf>
    <xf numFmtId="4" fontId="36" fillId="17" borderId="11" xfId="0" applyNumberFormat="1" applyFont="1" applyFill="1" applyBorder="1" applyAlignment="1">
      <alignment horizontal="right" vertical="center"/>
    </xf>
    <xf numFmtId="4" fontId="36" fillId="17" borderId="10" xfId="0" applyNumberFormat="1" applyFont="1" applyFill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35" fillId="1" borderId="10" xfId="0" applyFont="1" applyFill="1" applyBorder="1" applyAlignment="1">
      <alignment vertical="center"/>
    </xf>
    <xf numFmtId="4" fontId="34" fillId="1" borderId="10" xfId="0" applyNumberFormat="1" applyFont="1" applyFill="1" applyBorder="1" applyAlignment="1">
      <alignment horizontal="right"/>
    </xf>
    <xf numFmtId="0" fontId="35" fillId="1" borderId="30" xfId="0" applyFont="1" applyFill="1" applyBorder="1" applyAlignment="1">
      <alignment vertical="center"/>
    </xf>
    <xf numFmtId="4" fontId="35" fillId="1" borderId="27" xfId="0" applyNumberFormat="1" applyFont="1" applyFill="1" applyBorder="1" applyAlignment="1">
      <alignment horizontal="right" vertical="top"/>
    </xf>
    <xf numFmtId="0" fontId="35" fillId="1" borderId="27" xfId="0" applyFont="1" applyFill="1" applyBorder="1" applyAlignment="1">
      <alignment vertical="center"/>
    </xf>
    <xf numFmtId="4" fontId="34" fillId="1" borderId="27" xfId="0" applyNumberFormat="1" applyFont="1" applyFill="1" applyBorder="1" applyAlignment="1">
      <alignment horizontal="right" vertical="top"/>
    </xf>
    <xf numFmtId="0" fontId="35" fillId="1" borderId="29" xfId="0" applyFont="1" applyFill="1" applyBorder="1" applyAlignment="1">
      <alignment horizontal="center" vertical="center"/>
    </xf>
    <xf numFmtId="0" fontId="35" fillId="1" borderId="29" xfId="0" applyFont="1" applyFill="1" applyBorder="1" applyAlignment="1">
      <alignment horizontal="right"/>
    </xf>
    <xf numFmtId="0" fontId="34" fillId="1" borderId="29" xfId="0" applyFont="1" applyFill="1" applyBorder="1" applyAlignment="1">
      <alignment horizontal="right" vertical="center"/>
    </xf>
    <xf numFmtId="4" fontId="35" fillId="1" borderId="29" xfId="0" applyNumberFormat="1" applyFont="1" applyFill="1" applyBorder="1" applyAlignment="1">
      <alignment horizontal="right" vertical="center"/>
    </xf>
    <xf numFmtId="4" fontId="35" fillId="1" borderId="29" xfId="0" applyNumberFormat="1" applyFont="1" applyFill="1" applyBorder="1" applyAlignment="1">
      <alignment horizontal="right"/>
    </xf>
    <xf numFmtId="0" fontId="38" fillId="0" borderId="0" xfId="75" applyFont="1" applyBorder="1" applyAlignment="1">
      <alignment vertical="center"/>
      <protection/>
    </xf>
    <xf numFmtId="4" fontId="38" fillId="0" borderId="0" xfId="75" applyNumberFormat="1" applyFont="1" applyBorder="1" applyAlignment="1">
      <alignment vertical="center"/>
      <protection/>
    </xf>
    <xf numFmtId="4" fontId="28" fillId="1" borderId="14" xfId="75" applyNumberFormat="1" applyFont="1" applyFill="1" applyBorder="1" applyAlignment="1" quotePrefix="1">
      <alignment horizontal="right" vertical="center" wrapText="1"/>
      <protection/>
    </xf>
    <xf numFmtId="4" fontId="31" fillId="17" borderId="27" xfId="0" applyNumberFormat="1" applyFont="1" applyFill="1" applyBorder="1" applyAlignment="1">
      <alignment horizontal="right"/>
    </xf>
    <xf numFmtId="4" fontId="31" fillId="17" borderId="27" xfId="0" applyNumberFormat="1" applyFont="1" applyFill="1" applyBorder="1" applyAlignment="1">
      <alignment horizontal="right" vertical="top"/>
    </xf>
    <xf numFmtId="3" fontId="35" fillId="0" borderId="0" xfId="0" applyNumberFormat="1" applyFont="1" applyAlignment="1">
      <alignment vertical="center"/>
    </xf>
    <xf numFmtId="9" fontId="35" fillId="0" borderId="0" xfId="79" applyFont="1" applyAlignment="1">
      <alignment vertical="center"/>
    </xf>
    <xf numFmtId="38" fontId="23" fillId="0" borderId="16" xfId="76" applyNumberFormat="1" applyFont="1" applyBorder="1" applyAlignment="1">
      <alignment horizontal="left"/>
      <protection/>
    </xf>
    <xf numFmtId="49" fontId="23" fillId="0" borderId="16" xfId="76" applyNumberFormat="1" applyFont="1" applyBorder="1" applyAlignment="1">
      <alignment horizontal="left" vertical="top"/>
      <protection/>
    </xf>
    <xf numFmtId="49" fontId="23" fillId="0" borderId="11" xfId="0" applyNumberFormat="1" applyFont="1" applyBorder="1" applyAlignment="1">
      <alignment/>
    </xf>
    <xf numFmtId="49" fontId="23" fillId="0" borderId="11" xfId="76" applyNumberFormat="1" applyFont="1" applyBorder="1" applyAlignment="1">
      <alignment vertical="top"/>
      <protection/>
    </xf>
    <xf numFmtId="4" fontId="24" fillId="0" borderId="16" xfId="58" applyNumberFormat="1" applyFont="1" applyFill="1" applyBorder="1" applyAlignment="1">
      <alignment horizontal="right" vertical="center"/>
    </xf>
    <xf numFmtId="0" fontId="23" fillId="0" borderId="0" xfId="0" applyFont="1" applyAlignment="1">
      <alignment/>
    </xf>
    <xf numFmtId="0" fontId="39" fillId="1" borderId="14" xfId="75" applyFont="1" applyFill="1" applyBorder="1" applyAlignment="1" quotePrefix="1">
      <alignment horizontal="center" vertical="center"/>
      <protection/>
    </xf>
    <xf numFmtId="4" fontId="40" fillId="1" borderId="14" xfId="75" applyNumberFormat="1" applyFont="1" applyFill="1" applyBorder="1" applyAlignment="1" quotePrefix="1">
      <alignment vertical="center"/>
      <protection/>
    </xf>
    <xf numFmtId="4" fontId="39" fillId="1" borderId="14" xfId="75" applyNumberFormat="1" applyFont="1" applyFill="1" applyBorder="1" applyAlignment="1" quotePrefix="1">
      <alignment horizontal="right" vertical="center"/>
      <protection/>
    </xf>
    <xf numFmtId="0" fontId="39" fillId="1" borderId="12" xfId="75" applyFont="1" applyFill="1" applyBorder="1" applyAlignment="1" quotePrefix="1">
      <alignment horizontal="center" vertical="center"/>
      <protection/>
    </xf>
    <xf numFmtId="4" fontId="39" fillId="1" borderId="12" xfId="75" applyNumberFormat="1" applyFont="1" applyFill="1" applyBorder="1" applyAlignment="1" quotePrefix="1">
      <alignment vertical="center"/>
      <protection/>
    </xf>
    <xf numFmtId="4" fontId="39" fillId="1" borderId="12" xfId="75" applyNumberFormat="1" applyFont="1" applyFill="1" applyBorder="1" applyAlignment="1" quotePrefix="1">
      <alignment horizontal="right" vertical="center"/>
      <protection/>
    </xf>
    <xf numFmtId="0" fontId="39" fillId="1" borderId="14" xfId="75" applyFont="1" applyFill="1" applyBorder="1" applyAlignment="1" quotePrefix="1">
      <alignment horizontal="right" vertical="center"/>
      <protection/>
    </xf>
    <xf numFmtId="0" fontId="39" fillId="1" borderId="12" xfId="75" applyFont="1" applyFill="1" applyBorder="1" applyAlignment="1" quotePrefix="1">
      <alignment horizontal="right" vertical="center"/>
      <protection/>
    </xf>
    <xf numFmtId="4" fontId="40" fillId="1" borderId="14" xfId="75" applyNumberFormat="1" applyFont="1" applyFill="1" applyBorder="1" applyAlignment="1" quotePrefix="1">
      <alignment horizontal="right" vertical="center"/>
      <protection/>
    </xf>
    <xf numFmtId="4" fontId="40" fillId="1" borderId="14" xfId="75" applyNumberFormat="1" applyFont="1" applyFill="1" applyBorder="1" applyAlignment="1">
      <alignment horizontal="right" vertical="center"/>
      <protection/>
    </xf>
    <xf numFmtId="4" fontId="38" fillId="0" borderId="11" xfId="58" applyNumberFormat="1" applyFont="1" applyFill="1" applyBorder="1" applyAlignment="1">
      <alignment vertical="center"/>
    </xf>
    <xf numFmtId="4" fontId="38" fillId="0" borderId="11" xfId="72" applyNumberFormat="1" applyFont="1" applyFill="1" applyBorder="1" applyAlignment="1">
      <alignment horizontal="right" vertical="center"/>
      <protection/>
    </xf>
    <xf numFmtId="4" fontId="23" fillId="0" borderId="11" xfId="58" applyNumberFormat="1" applyFont="1" applyFill="1" applyBorder="1" applyAlignment="1">
      <alignment horizontal="right" vertical="top"/>
    </xf>
    <xf numFmtId="0" fontId="31" fillId="0" borderId="11" xfId="76" applyFont="1" applyBorder="1">
      <alignment/>
      <protection/>
    </xf>
    <xf numFmtId="0" fontId="38" fillId="0" borderId="11" xfId="76" applyFont="1" applyBorder="1">
      <alignment/>
      <protection/>
    </xf>
    <xf numFmtId="49" fontId="23" fillId="0" borderId="18" xfId="0" applyNumberFormat="1" applyFont="1" applyBorder="1" applyAlignment="1">
      <alignment/>
    </xf>
    <xf numFmtId="0" fontId="23" fillId="0" borderId="31" xfId="76" applyFont="1" applyBorder="1" applyAlignment="1">
      <alignment horizontal="center"/>
      <protection/>
    </xf>
    <xf numFmtId="0" fontId="23" fillId="0" borderId="18" xfId="72" applyNumberFormat="1" applyFont="1" applyFill="1" applyBorder="1" applyAlignment="1">
      <alignment horizontal="center" vertical="center"/>
      <protection/>
    </xf>
    <xf numFmtId="4" fontId="38" fillId="0" borderId="18" xfId="58" applyNumberFormat="1" applyFont="1" applyFill="1" applyBorder="1" applyAlignment="1">
      <alignment vertical="center"/>
    </xf>
    <xf numFmtId="0" fontId="23" fillId="0" borderId="11" xfId="76" applyFont="1" applyBorder="1" applyAlignment="1">
      <alignment/>
      <protection/>
    </xf>
    <xf numFmtId="0" fontId="38" fillId="0" borderId="10" xfId="76" applyFont="1" applyFill="1" applyBorder="1">
      <alignment/>
      <protection/>
    </xf>
    <xf numFmtId="38" fontId="38" fillId="0" borderId="11" xfId="76" applyNumberFormat="1" applyFont="1" applyBorder="1" applyAlignment="1">
      <alignment horizontal="left"/>
      <protection/>
    </xf>
    <xf numFmtId="0" fontId="38" fillId="0" borderId="11" xfId="76" applyFont="1" applyFill="1" applyBorder="1">
      <alignment/>
      <protection/>
    </xf>
    <xf numFmtId="4" fontId="23" fillId="0" borderId="16" xfId="58" applyNumberFormat="1" applyFont="1" applyFill="1" applyBorder="1" applyAlignment="1">
      <alignment horizontal="left" vertical="center"/>
    </xf>
    <xf numFmtId="0" fontId="38" fillId="0" borderId="18" xfId="76" applyFont="1" applyFill="1" applyBorder="1">
      <alignment/>
      <protection/>
    </xf>
    <xf numFmtId="0" fontId="23" fillId="0" borderId="18" xfId="76" applyFont="1" applyBorder="1" applyAlignment="1">
      <alignment horizontal="left" vertical="top"/>
      <protection/>
    </xf>
    <xf numFmtId="4" fontId="23" fillId="0" borderId="18" xfId="58" applyNumberFormat="1" applyFont="1" applyFill="1" applyBorder="1" applyAlignment="1">
      <alignment horizontal="right" vertical="center"/>
    </xf>
    <xf numFmtId="4" fontId="24" fillId="0" borderId="18" xfId="58" applyNumberFormat="1" applyFont="1" applyFill="1" applyBorder="1" applyAlignment="1">
      <alignment horizontal="right" vertical="center"/>
    </xf>
    <xf numFmtId="0" fontId="38" fillId="0" borderId="11" xfId="76" applyFont="1" applyBorder="1" applyAlignment="1">
      <alignment/>
      <protection/>
    </xf>
    <xf numFmtId="49" fontId="23" fillId="0" borderId="18" xfId="72" applyNumberFormat="1" applyFont="1" applyFill="1" applyBorder="1" applyAlignment="1">
      <alignment horizontal="left" vertical="center"/>
      <protection/>
    </xf>
    <xf numFmtId="49" fontId="25" fillId="0" borderId="32" xfId="76" applyNumberFormat="1" applyFont="1" applyFill="1" applyBorder="1" applyAlignment="1">
      <alignment horizontal="left"/>
      <protection/>
    </xf>
    <xf numFmtId="0" fontId="23" fillId="0" borderId="32" xfId="76" applyFont="1" applyBorder="1" applyAlignment="1">
      <alignment horizontal="center"/>
      <protection/>
    </xf>
    <xf numFmtId="4" fontId="23" fillId="0" borderId="32" xfId="58" applyNumberFormat="1" applyFont="1" applyFill="1" applyBorder="1" applyAlignment="1">
      <alignment vertical="center"/>
    </xf>
    <xf numFmtId="4" fontId="23" fillId="0" borderId="33" xfId="58" applyNumberFormat="1" applyFont="1" applyFill="1" applyBorder="1" applyAlignment="1">
      <alignment vertical="center"/>
    </xf>
    <xf numFmtId="0" fontId="38" fillId="0" borderId="18" xfId="76" applyFont="1" applyBorder="1">
      <alignment/>
      <protection/>
    </xf>
    <xf numFmtId="38" fontId="38" fillId="0" borderId="11" xfId="76" applyNumberFormat="1" applyFont="1" applyBorder="1" applyAlignment="1">
      <alignment vertical="top" wrapText="1"/>
      <protection/>
    </xf>
    <xf numFmtId="0" fontId="23" fillId="0" borderId="18" xfId="76" applyFont="1" applyBorder="1" applyAlignment="1">
      <alignment/>
      <protection/>
    </xf>
    <xf numFmtId="4" fontId="27" fillId="0" borderId="18" xfId="58" applyNumberFormat="1" applyFont="1" applyFill="1" applyBorder="1" applyAlignment="1">
      <alignment horizontal="right" vertical="center"/>
    </xf>
    <xf numFmtId="0" fontId="23" fillId="0" borderId="18" xfId="76" applyFont="1" applyBorder="1" applyAlignment="1">
      <alignment horizontal="center"/>
      <protection/>
    </xf>
    <xf numFmtId="4" fontId="26" fillId="0" borderId="18" xfId="74" applyNumberFormat="1" applyFont="1" applyBorder="1" applyAlignment="1">
      <alignment horizontal="right"/>
      <protection/>
    </xf>
    <xf numFmtId="4" fontId="23" fillId="0" borderId="18" xfId="72" applyNumberFormat="1" applyFont="1" applyFill="1" applyBorder="1" applyAlignment="1">
      <alignment horizontal="right" vertical="center"/>
      <protection/>
    </xf>
    <xf numFmtId="4" fontId="29" fillId="0" borderId="18" xfId="72" applyNumberFormat="1" applyFont="1" applyFill="1" applyBorder="1" applyAlignment="1">
      <alignment horizontal="right" vertical="center"/>
      <protection/>
    </xf>
    <xf numFmtId="4" fontId="24" fillId="0" borderId="18" xfId="72" applyNumberFormat="1" applyFont="1" applyFill="1" applyBorder="1" applyAlignment="1">
      <alignment horizontal="right" vertical="center"/>
      <protection/>
    </xf>
    <xf numFmtId="4" fontId="22" fillId="0" borderId="18" xfId="72" applyNumberFormat="1" applyFont="1" applyFill="1" applyBorder="1" applyAlignment="1">
      <alignment horizontal="center" vertical="center"/>
      <protection/>
    </xf>
    <xf numFmtId="4" fontId="36" fillId="17" borderId="18" xfId="0" applyNumberFormat="1" applyFont="1" applyFill="1" applyBorder="1" applyAlignment="1">
      <alignment horizontal="right"/>
    </xf>
    <xf numFmtId="4" fontId="23" fillId="0" borderId="11" xfId="0" applyNumberFormat="1" applyFont="1" applyBorder="1" applyAlignment="1">
      <alignment horizontal="right" vertical="top"/>
    </xf>
    <xf numFmtId="49" fontId="22" fillId="0" borderId="28" xfId="0" applyNumberFormat="1" applyFont="1" applyBorder="1" applyAlignment="1">
      <alignment horizontal="center"/>
    </xf>
    <xf numFmtId="4" fontId="22" fillId="1" borderId="14" xfId="75" applyNumberFormat="1" applyFont="1" applyFill="1" applyBorder="1" applyAlignment="1" quotePrefix="1">
      <alignment horizontal="right" vertical="center"/>
      <protection/>
    </xf>
    <xf numFmtId="4" fontId="22" fillId="1" borderId="12" xfId="75" applyNumberFormat="1" applyFont="1" applyFill="1" applyBorder="1" applyAlignment="1" quotePrefix="1">
      <alignment horizontal="right" vertical="center"/>
      <protection/>
    </xf>
    <xf numFmtId="0" fontId="22" fillId="1" borderId="34" xfId="75" applyFont="1" applyFill="1" applyBorder="1" applyAlignment="1">
      <alignment horizontal="left" vertical="center"/>
      <protection/>
    </xf>
    <xf numFmtId="0" fontId="22" fillId="1" borderId="14" xfId="75" applyFont="1" applyFill="1" applyBorder="1" applyAlignment="1">
      <alignment horizontal="center" vertical="center"/>
      <protection/>
    </xf>
    <xf numFmtId="0" fontId="22" fillId="1" borderId="12" xfId="75" applyFont="1" applyFill="1" applyBorder="1" applyAlignment="1">
      <alignment horizontal="center" vertical="center"/>
      <protection/>
    </xf>
    <xf numFmtId="0" fontId="22" fillId="1" borderId="13" xfId="75" applyFont="1" applyFill="1" applyBorder="1" applyAlignment="1" applyProtection="1">
      <alignment horizontal="center" vertical="center"/>
      <protection locked="0"/>
    </xf>
    <xf numFmtId="0" fontId="22" fillId="1" borderId="14" xfId="75" applyFont="1" applyFill="1" applyBorder="1" applyAlignment="1">
      <alignment horizontal="left" vertical="center"/>
      <protection/>
    </xf>
    <xf numFmtId="0" fontId="22" fillId="0" borderId="28" xfId="75" applyFont="1" applyBorder="1" applyAlignment="1" quotePrefix="1">
      <alignment horizontal="center" vertical="center"/>
      <protection/>
    </xf>
    <xf numFmtId="0" fontId="22" fillId="1" borderId="10" xfId="75" applyFont="1" applyFill="1" applyBorder="1" applyAlignment="1" applyProtection="1">
      <alignment horizontal="center" vertical="center" wrapText="1"/>
      <protection locked="0"/>
    </xf>
    <xf numFmtId="0" fontId="22" fillId="1" borderId="11" xfId="75" applyFont="1" applyFill="1" applyBorder="1" applyAlignment="1" applyProtection="1">
      <alignment horizontal="center" vertical="center" wrapText="1"/>
      <protection locked="0"/>
    </xf>
    <xf numFmtId="0" fontId="22" fillId="1" borderId="12" xfId="75" applyFont="1" applyFill="1" applyBorder="1" applyAlignment="1" applyProtection="1">
      <alignment horizontal="center" vertical="center" wrapText="1"/>
      <protection locked="0"/>
    </xf>
    <xf numFmtId="0" fontId="22" fillId="1" borderId="10" xfId="75" applyFont="1" applyFill="1" applyBorder="1" applyAlignment="1" applyProtection="1">
      <alignment horizontal="center" vertical="center"/>
      <protection locked="0"/>
    </xf>
    <xf numFmtId="0" fontId="22" fillId="1" borderId="35" xfId="75" applyFont="1" applyFill="1" applyBorder="1" applyAlignment="1" applyProtection="1">
      <alignment horizontal="center" vertical="center"/>
      <protection locked="0"/>
    </xf>
    <xf numFmtId="0" fontId="22" fillId="1" borderId="12" xfId="75" applyFont="1" applyFill="1" applyBorder="1" applyAlignment="1" applyProtection="1">
      <alignment horizontal="center" vertical="center"/>
      <protection locked="0"/>
    </xf>
    <xf numFmtId="0" fontId="22" fillId="1" borderId="11" xfId="75" applyFont="1" applyFill="1" applyBorder="1" applyAlignment="1" applyProtection="1">
      <alignment horizontal="center" vertical="center"/>
      <protection locked="0"/>
    </xf>
    <xf numFmtId="4" fontId="22" fillId="1" borderId="14" xfId="75" applyNumberFormat="1" applyFont="1" applyFill="1" applyBorder="1" applyAlignment="1" quotePrefix="1">
      <alignment horizontal="center" vertical="center"/>
      <protection/>
    </xf>
    <xf numFmtId="4" fontId="22" fillId="1" borderId="12" xfId="75" applyNumberFormat="1" applyFont="1" applyFill="1" applyBorder="1" applyAlignment="1" quotePrefix="1">
      <alignment horizontal="center" vertical="center"/>
      <protection/>
    </xf>
    <xf numFmtId="0" fontId="22" fillId="1" borderId="36" xfId="75" applyFont="1" applyFill="1" applyBorder="1" applyAlignment="1">
      <alignment horizontal="left" vertical="center"/>
      <protection/>
    </xf>
    <xf numFmtId="0" fontId="22" fillId="1" borderId="37" xfId="75" applyFont="1" applyFill="1" applyBorder="1" applyAlignment="1">
      <alignment horizontal="left" vertical="center"/>
      <protection/>
    </xf>
    <xf numFmtId="4" fontId="22" fillId="1" borderId="14" xfId="75" applyNumberFormat="1" applyFont="1" applyFill="1" applyBorder="1" applyAlignment="1" quotePrefix="1">
      <alignment vertical="center"/>
      <protection/>
    </xf>
    <xf numFmtId="4" fontId="22" fillId="1" borderId="12" xfId="75" applyNumberFormat="1" applyFont="1" applyFill="1" applyBorder="1" applyAlignment="1" quotePrefix="1">
      <alignment vertical="center"/>
      <protection/>
    </xf>
    <xf numFmtId="0" fontId="22" fillId="1" borderId="38" xfId="75" applyFont="1" applyFill="1" applyBorder="1" applyAlignment="1">
      <alignment horizontal="left" vertical="center"/>
      <protection/>
    </xf>
    <xf numFmtId="0" fontId="22" fillId="1" borderId="39" xfId="75" applyFont="1" applyFill="1" applyBorder="1" applyAlignment="1">
      <alignment horizontal="left" vertical="center"/>
      <protection/>
    </xf>
    <xf numFmtId="0" fontId="22" fillId="0" borderId="40" xfId="75" applyFont="1" applyBorder="1" applyAlignment="1" quotePrefix="1">
      <alignment horizontal="center" vertical="center"/>
      <protection/>
    </xf>
    <xf numFmtId="0" fontId="22" fillId="0" borderId="12" xfId="75" applyFont="1" applyBorder="1" applyAlignment="1">
      <alignment horizontal="center" vertical="center"/>
      <protection/>
    </xf>
    <xf numFmtId="0" fontId="22" fillId="0" borderId="41" xfId="75" applyFont="1" applyBorder="1" applyAlignment="1">
      <alignment horizontal="center" vertical="center"/>
      <protection/>
    </xf>
    <xf numFmtId="0" fontId="22" fillId="1" borderId="14" xfId="75" applyFont="1" applyFill="1" applyBorder="1" applyAlignment="1" applyProtection="1">
      <alignment horizontal="center" vertical="center" wrapText="1"/>
      <protection locked="0"/>
    </xf>
    <xf numFmtId="0" fontId="22" fillId="1" borderId="14" xfId="75" applyFont="1" applyFill="1" applyBorder="1" applyAlignment="1" applyProtection="1">
      <alignment horizontal="center" vertical="center"/>
      <protection locked="0"/>
    </xf>
    <xf numFmtId="4" fontId="39" fillId="1" borderId="14" xfId="75" applyNumberFormat="1" applyFont="1" applyFill="1" applyBorder="1" applyAlignment="1" quotePrefix="1">
      <alignment horizontal="right" vertical="center"/>
      <protection/>
    </xf>
    <xf numFmtId="4" fontId="39" fillId="1" borderId="12" xfId="75" applyNumberFormat="1" applyFont="1" applyFill="1" applyBorder="1" applyAlignment="1" quotePrefix="1">
      <alignment horizontal="right" vertical="center"/>
      <protection/>
    </xf>
    <xf numFmtId="0" fontId="41" fillId="0" borderId="12" xfId="0" applyFont="1" applyBorder="1" applyAlignment="1">
      <alignment horizontal="right" vertical="center"/>
    </xf>
    <xf numFmtId="4" fontId="39" fillId="1" borderId="14" xfId="75" applyNumberFormat="1" applyFont="1" applyFill="1" applyBorder="1" applyAlignment="1" quotePrefix="1">
      <alignment vertical="center"/>
      <protection/>
    </xf>
    <xf numFmtId="4" fontId="39" fillId="1" borderId="12" xfId="75" applyNumberFormat="1" applyFont="1" applyFill="1" applyBorder="1" applyAlignment="1" quotePrefix="1">
      <alignment vertical="center"/>
      <protection/>
    </xf>
    <xf numFmtId="0" fontId="22" fillId="0" borderId="28" xfId="75" applyFont="1" applyBorder="1" applyAlignment="1">
      <alignment horizontal="center" vertical="center"/>
      <protection/>
    </xf>
    <xf numFmtId="4" fontId="22" fillId="1" borderId="27" xfId="75" applyNumberFormat="1" applyFont="1" applyFill="1" applyBorder="1" applyAlignment="1" quotePrefix="1">
      <alignment vertical="center"/>
      <protection/>
    </xf>
    <xf numFmtId="49" fontId="22" fillId="0" borderId="28" xfId="0" applyNumberFormat="1" applyFont="1" applyBorder="1" applyAlignment="1" quotePrefix="1">
      <alignment horizontal="center"/>
    </xf>
    <xf numFmtId="0" fontId="22" fillId="1" borderId="27" xfId="75" applyFont="1" applyFill="1" applyBorder="1" applyAlignment="1">
      <alignment horizontal="center" vertical="center"/>
      <protection/>
    </xf>
    <xf numFmtId="0" fontId="35" fillId="17" borderId="10" xfId="0" applyFont="1" applyFill="1" applyBorder="1" applyAlignment="1">
      <alignment horizontal="left" vertical="center" wrapText="1"/>
    </xf>
    <xf numFmtId="0" fontId="35" fillId="17" borderId="27" xfId="0" applyFont="1" applyFill="1" applyBorder="1" applyAlignment="1">
      <alignment horizontal="left" vertical="center" wrapText="1"/>
    </xf>
    <xf numFmtId="4" fontId="31" fillId="17" borderId="10" xfId="0" applyNumberFormat="1" applyFont="1" applyFill="1" applyBorder="1" applyAlignment="1">
      <alignment horizontal="right" vertical="center"/>
    </xf>
    <xf numFmtId="0" fontId="31" fillId="17" borderId="27" xfId="0" applyFont="1" applyFill="1" applyBorder="1" applyAlignment="1">
      <alignment horizontal="right" vertical="center"/>
    </xf>
    <xf numFmtId="0" fontId="33" fillId="0" borderId="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5" fillId="1" borderId="10" xfId="0" applyFont="1" applyFill="1" applyBorder="1" applyAlignment="1">
      <alignment horizontal="center" vertical="center"/>
    </xf>
    <xf numFmtId="0" fontId="35" fillId="1" borderId="27" xfId="0" applyFont="1" applyFill="1" applyBorder="1" applyAlignment="1">
      <alignment horizontal="center" vertical="center"/>
    </xf>
    <xf numFmtId="0" fontId="35" fillId="1" borderId="42" xfId="0" applyFont="1" applyFill="1" applyBorder="1" applyAlignment="1">
      <alignment horizontal="center" vertical="center" wrapText="1"/>
    </xf>
    <xf numFmtId="0" fontId="35" fillId="1" borderId="43" xfId="0" applyFont="1" applyFill="1" applyBorder="1" applyAlignment="1">
      <alignment horizontal="center" vertical="center" wrapText="1"/>
    </xf>
    <xf numFmtId="0" fontId="35" fillId="1" borderId="44" xfId="0" applyFont="1" applyFill="1" applyBorder="1" applyAlignment="1">
      <alignment horizontal="center" vertical="center" wrapText="1"/>
    </xf>
    <xf numFmtId="0" fontId="35" fillId="1" borderId="45" xfId="0" applyFont="1" applyFill="1" applyBorder="1" applyAlignment="1">
      <alignment horizontal="center" vertical="center" wrapText="1"/>
    </xf>
    <xf numFmtId="0" fontId="35" fillId="1" borderId="46" xfId="0" applyFont="1" applyFill="1" applyBorder="1" applyAlignment="1">
      <alignment horizontal="center"/>
    </xf>
    <xf numFmtId="0" fontId="35" fillId="1" borderId="47" xfId="0" applyFont="1" applyFill="1" applyBorder="1" applyAlignment="1">
      <alignment horizontal="center"/>
    </xf>
    <xf numFmtId="0" fontId="35" fillId="1" borderId="48" xfId="0" applyFont="1" applyFill="1" applyBorder="1" applyAlignment="1">
      <alignment horizontal="center"/>
    </xf>
    <xf numFmtId="0" fontId="35" fillId="0" borderId="10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4" fontId="31" fillId="17" borderId="27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right"/>
    </xf>
    <xf numFmtId="4" fontId="31" fillId="17" borderId="11" xfId="0" applyNumberFormat="1" applyFont="1" applyFill="1" applyBorder="1" applyAlignment="1">
      <alignment horizontal="right" vertical="center"/>
    </xf>
    <xf numFmtId="0" fontId="0" fillId="0" borderId="27" xfId="0" applyBorder="1" applyAlignment="1">
      <alignment horizontal="left" wrapText="1"/>
    </xf>
    <xf numFmtId="0" fontId="35" fillId="0" borderId="11" xfId="0" applyFont="1" applyBorder="1" applyAlignment="1">
      <alignment horizontal="left" vertical="center" wrapText="1"/>
    </xf>
    <xf numFmtId="4" fontId="35" fillId="1" borderId="10" xfId="0" applyNumberFormat="1" applyFont="1" applyFill="1" applyBorder="1" applyAlignment="1">
      <alignment horizontal="right" vertical="center"/>
    </xf>
    <xf numFmtId="4" fontId="35" fillId="1" borderId="27" xfId="0" applyNumberFormat="1" applyFont="1" applyFill="1" applyBorder="1" applyAlignment="1">
      <alignment horizontal="right" vertical="center"/>
    </xf>
  </cellXfs>
  <cellStyles count="74">
    <cellStyle name="Normal" xfId="0"/>
    <cellStyle name="_PERSONAL" xfId="15"/>
    <cellStyle name="_PERSONAL_1" xfId="16"/>
    <cellStyle name="_PERSONAL_1_dialKartaDziałkiczI (2)" xfId="17"/>
    <cellStyle name="_PERSONAL_1_dialTabelaIDSP (2)" xfId="18"/>
    <cellStyle name="_PERSONAL_1_dialTabelaIIAIWO (2)" xfId="19"/>
    <cellStyle name="_PERSONAL_1_EDUKACJA" xfId="20"/>
    <cellStyle name="_PERSONAL_1_Tabela wskaźników" xfId="21"/>
    <cellStyle name="_PERSONAL_1_Zeszyt3" xfId="22"/>
    <cellStyle name="20% - akcent 1" xfId="23"/>
    <cellStyle name="20% - akcent 2" xfId="24"/>
    <cellStyle name="20% - akcent 3" xfId="25"/>
    <cellStyle name="20% - akcent 4" xfId="26"/>
    <cellStyle name="20% - akcent 5" xfId="27"/>
    <cellStyle name="20% - akcent 6" xfId="28"/>
    <cellStyle name="40% - akcent 1" xfId="29"/>
    <cellStyle name="40% - akcent 2" xfId="30"/>
    <cellStyle name="40% - akcent 3" xfId="31"/>
    <cellStyle name="40% - akcent 4" xfId="32"/>
    <cellStyle name="40% - akcent 5" xfId="33"/>
    <cellStyle name="40% - akcent 6" xfId="34"/>
    <cellStyle name="60% - akcent 1" xfId="35"/>
    <cellStyle name="60% - akcent 2" xfId="36"/>
    <cellStyle name="60% - akcent 3" xfId="37"/>
    <cellStyle name="60% - akcent 4" xfId="38"/>
    <cellStyle name="60% - akcent 5" xfId="39"/>
    <cellStyle name="60% - akcent 6" xfId="40"/>
    <cellStyle name="Akcent 1" xfId="41"/>
    <cellStyle name="Akcent 2" xfId="42"/>
    <cellStyle name="Akcent 3" xfId="43"/>
    <cellStyle name="Akcent 4" xfId="44"/>
    <cellStyle name="Akcent 5" xfId="45"/>
    <cellStyle name="Akcent 6" xfId="46"/>
    <cellStyle name="Comma [0]_laroux" xfId="47"/>
    <cellStyle name="Comma_laroux" xfId="48"/>
    <cellStyle name="Currency [0]_laroux" xfId="49"/>
    <cellStyle name="Currency_laroux" xfId="50"/>
    <cellStyle name="Dane wejściowe" xfId="51"/>
    <cellStyle name="Dane wyjściowe" xfId="52"/>
    <cellStyle name="Dobre" xfId="53"/>
    <cellStyle name="Comma" xfId="54"/>
    <cellStyle name="Comma [0]" xfId="55"/>
    <cellStyle name="Dziesiętny 2" xfId="56"/>
    <cellStyle name="Dziesiętny 3" xfId="57"/>
    <cellStyle name="Dziesiętny 4" xfId="58"/>
    <cellStyle name="Hyperlink" xfId="59"/>
    <cellStyle name="Komórka połączona" xfId="60"/>
    <cellStyle name="Komórka zaznaczona" xfId="61"/>
    <cellStyle name="Nagłówek 1" xfId="62"/>
    <cellStyle name="Nagłówek 2" xfId="63"/>
    <cellStyle name="Nagłówek 3" xfId="64"/>
    <cellStyle name="Nagłówek 4" xfId="65"/>
    <cellStyle name="Neutralne" xfId="66"/>
    <cellStyle name="Normal_laroux" xfId="67"/>
    <cellStyle name="normální_laroux" xfId="68"/>
    <cellStyle name="Normalny 2" xfId="69"/>
    <cellStyle name="Normalny 2 4" xfId="70"/>
    <cellStyle name="Normalny 3" xfId="71"/>
    <cellStyle name="Normalny 4" xfId="72"/>
    <cellStyle name="Normalny 7" xfId="73"/>
    <cellStyle name="Normalny_krnela korekta" xfId="74"/>
    <cellStyle name="Normalny_marzec" xfId="75"/>
    <cellStyle name="Normalny_WPI poprawiane2008-2010 do 17.07 oddane skabonce 29.08.08" xfId="76"/>
    <cellStyle name="Obliczenia" xfId="77"/>
    <cellStyle name="Followed Hyperlink" xfId="78"/>
    <cellStyle name="Percent" xfId="79"/>
    <cellStyle name="Suma" xfId="80"/>
    <cellStyle name="Tekst objaśnienia" xfId="81"/>
    <cellStyle name="Tekst ostrzeżenia" xfId="82"/>
    <cellStyle name="Tytuł" xfId="83"/>
    <cellStyle name="Uwaga" xfId="84"/>
    <cellStyle name="Currency" xfId="85"/>
    <cellStyle name="Currency [0]" xfId="86"/>
    <cellStyle name="Złe" xfId="8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13</xdr:row>
      <xdr:rowOff>9525</xdr:rowOff>
    </xdr:from>
    <xdr:to>
      <xdr:col>5</xdr:col>
      <xdr:colOff>771525</xdr:colOff>
      <xdr:row>13</xdr:row>
      <xdr:rowOff>9525</xdr:rowOff>
    </xdr:to>
    <xdr:sp>
      <xdr:nvSpPr>
        <xdr:cNvPr id="1" name="Line 2"/>
        <xdr:cNvSpPr>
          <a:spLocks/>
        </xdr:cNvSpPr>
      </xdr:nvSpPr>
      <xdr:spPr>
        <a:xfrm>
          <a:off x="6219825" y="2295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9525</xdr:rowOff>
    </xdr:from>
    <xdr:to>
      <xdr:col>8</xdr:col>
      <xdr:colOff>771525</xdr:colOff>
      <xdr:row>13</xdr:row>
      <xdr:rowOff>9525</xdr:rowOff>
    </xdr:to>
    <xdr:sp>
      <xdr:nvSpPr>
        <xdr:cNvPr id="2" name="Line 2"/>
        <xdr:cNvSpPr>
          <a:spLocks/>
        </xdr:cNvSpPr>
      </xdr:nvSpPr>
      <xdr:spPr>
        <a:xfrm>
          <a:off x="8696325" y="2295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171450</xdr:colOff>
      <xdr:row>13</xdr:row>
      <xdr:rowOff>9525</xdr:rowOff>
    </xdr:from>
    <xdr:to>
      <xdr:col>8</xdr:col>
      <xdr:colOff>771525</xdr:colOff>
      <xdr:row>13</xdr:row>
      <xdr:rowOff>9525</xdr:rowOff>
    </xdr:to>
    <xdr:sp>
      <xdr:nvSpPr>
        <xdr:cNvPr id="3" name="Line 2"/>
        <xdr:cNvSpPr>
          <a:spLocks/>
        </xdr:cNvSpPr>
      </xdr:nvSpPr>
      <xdr:spPr>
        <a:xfrm>
          <a:off x="8696325" y="2295525"/>
          <a:ext cx="600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114300</xdr:colOff>
      <xdr:row>14</xdr:row>
      <xdr:rowOff>0</xdr:rowOff>
    </xdr:from>
    <xdr:to>
      <xdr:col>7</xdr:col>
      <xdr:colOff>609600</xdr:colOff>
      <xdr:row>14</xdr:row>
      <xdr:rowOff>0</xdr:rowOff>
    </xdr:to>
    <xdr:sp>
      <xdr:nvSpPr>
        <xdr:cNvPr id="1" name="Line 2"/>
        <xdr:cNvSpPr>
          <a:spLocks/>
        </xdr:cNvSpPr>
      </xdr:nvSpPr>
      <xdr:spPr>
        <a:xfrm>
          <a:off x="76962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53</xdr:row>
      <xdr:rowOff>0</xdr:rowOff>
    </xdr:from>
    <xdr:to>
      <xdr:col>7</xdr:col>
      <xdr:colOff>619125</xdr:colOff>
      <xdr:row>53</xdr:row>
      <xdr:rowOff>0</xdr:rowOff>
    </xdr:to>
    <xdr:sp>
      <xdr:nvSpPr>
        <xdr:cNvPr id="2" name="Line 5"/>
        <xdr:cNvSpPr>
          <a:spLocks/>
        </xdr:cNvSpPr>
      </xdr:nvSpPr>
      <xdr:spPr>
        <a:xfrm>
          <a:off x="7620000" y="8705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55</xdr:row>
      <xdr:rowOff>0</xdr:rowOff>
    </xdr:from>
    <xdr:to>
      <xdr:col>7</xdr:col>
      <xdr:colOff>619125</xdr:colOff>
      <xdr:row>55</xdr:row>
      <xdr:rowOff>0</xdr:rowOff>
    </xdr:to>
    <xdr:sp>
      <xdr:nvSpPr>
        <xdr:cNvPr id="3" name="Line 5"/>
        <xdr:cNvSpPr>
          <a:spLocks/>
        </xdr:cNvSpPr>
      </xdr:nvSpPr>
      <xdr:spPr>
        <a:xfrm>
          <a:off x="7620000" y="9039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114300</xdr:colOff>
      <xdr:row>14</xdr:row>
      <xdr:rowOff>0</xdr:rowOff>
    </xdr:from>
    <xdr:to>
      <xdr:col>10</xdr:col>
      <xdr:colOff>609600</xdr:colOff>
      <xdr:row>14</xdr:row>
      <xdr:rowOff>0</xdr:rowOff>
    </xdr:to>
    <xdr:sp>
      <xdr:nvSpPr>
        <xdr:cNvPr id="4" name="Line 2"/>
        <xdr:cNvSpPr>
          <a:spLocks/>
        </xdr:cNvSpPr>
      </xdr:nvSpPr>
      <xdr:spPr>
        <a:xfrm>
          <a:off x="9791700" y="2371725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10</xdr:col>
      <xdr:colOff>619125</xdr:colOff>
      <xdr:row>53</xdr:row>
      <xdr:rowOff>0</xdr:rowOff>
    </xdr:to>
    <xdr:sp>
      <xdr:nvSpPr>
        <xdr:cNvPr id="5" name="Line 5"/>
        <xdr:cNvSpPr>
          <a:spLocks/>
        </xdr:cNvSpPr>
      </xdr:nvSpPr>
      <xdr:spPr>
        <a:xfrm>
          <a:off x="9715500" y="8705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10</xdr:col>
      <xdr:colOff>619125</xdr:colOff>
      <xdr:row>55</xdr:row>
      <xdr:rowOff>0</xdr:rowOff>
    </xdr:to>
    <xdr:sp>
      <xdr:nvSpPr>
        <xdr:cNvPr id="6" name="Line 5"/>
        <xdr:cNvSpPr>
          <a:spLocks/>
        </xdr:cNvSpPr>
      </xdr:nvSpPr>
      <xdr:spPr>
        <a:xfrm>
          <a:off x="9715500" y="9039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53</xdr:row>
      <xdr:rowOff>0</xdr:rowOff>
    </xdr:from>
    <xdr:to>
      <xdr:col>10</xdr:col>
      <xdr:colOff>619125</xdr:colOff>
      <xdr:row>53</xdr:row>
      <xdr:rowOff>0</xdr:rowOff>
    </xdr:to>
    <xdr:sp>
      <xdr:nvSpPr>
        <xdr:cNvPr id="7" name="Line 5"/>
        <xdr:cNvSpPr>
          <a:spLocks/>
        </xdr:cNvSpPr>
      </xdr:nvSpPr>
      <xdr:spPr>
        <a:xfrm>
          <a:off x="9715500" y="870585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38100</xdr:colOff>
      <xdr:row>55</xdr:row>
      <xdr:rowOff>0</xdr:rowOff>
    </xdr:from>
    <xdr:to>
      <xdr:col>10</xdr:col>
      <xdr:colOff>619125</xdr:colOff>
      <xdr:row>55</xdr:row>
      <xdr:rowOff>0</xdr:rowOff>
    </xdr:to>
    <xdr:sp>
      <xdr:nvSpPr>
        <xdr:cNvPr id="8" name="Line 5"/>
        <xdr:cNvSpPr>
          <a:spLocks/>
        </xdr:cNvSpPr>
      </xdr:nvSpPr>
      <xdr:spPr>
        <a:xfrm>
          <a:off x="9715500" y="90392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spala\Ustawienia%20lokalne\Temporary%20Internet%20Files\Content.IE5\2T03UXO2\WPI%20-%20zmiany%20listopad%20autopopraw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miany na sesję listopadową"/>
      <sheetName val="strona 1"/>
      <sheetName val="Arkusz2"/>
      <sheetName val="Arkusz3"/>
    </sheetNames>
    <sheetDataSet>
      <sheetData sheetId="0">
        <row r="15">
          <cell r="H15">
            <v>5297693.23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zoomScalePageLayoutView="0" workbookViewId="0" topLeftCell="A13">
      <selection activeCell="D37" sqref="D37"/>
    </sheetView>
  </sheetViews>
  <sheetFormatPr defaultColWidth="9.140625" defaultRowHeight="12.75"/>
  <cols>
    <col min="1" max="1" width="42.00390625" style="0" customWidth="1"/>
    <col min="2" max="2" width="12.28125" style="0" customWidth="1"/>
    <col min="3" max="3" width="13.7109375" style="0" customWidth="1"/>
    <col min="4" max="4" width="11.421875" style="0" customWidth="1"/>
    <col min="5" max="5" width="11.28125" style="0" customWidth="1"/>
    <col min="6" max="6" width="12.140625" style="0" customWidth="1"/>
    <col min="7" max="7" width="12.421875" style="0" customWidth="1"/>
    <col min="8" max="9" width="12.57421875" style="0" customWidth="1"/>
    <col min="10" max="10" width="12.00390625" style="0" customWidth="1"/>
    <col min="11" max="11" width="11.28125" style="0" customWidth="1"/>
    <col min="12" max="12" width="11.140625" style="0" customWidth="1"/>
    <col min="13" max="13" width="11.28125" style="0" customWidth="1"/>
  </cols>
  <sheetData>
    <row r="1" ht="12.75">
      <c r="L1" s="181" t="s">
        <v>165</v>
      </c>
    </row>
    <row r="2" ht="12.75">
      <c r="L2" s="181" t="s">
        <v>258</v>
      </c>
    </row>
    <row r="3" ht="12.75">
      <c r="L3" s="181" t="s">
        <v>166</v>
      </c>
    </row>
    <row r="4" spans="1:13" ht="12.75">
      <c r="A4" s="152"/>
      <c r="B4" s="152"/>
      <c r="C4" s="152"/>
      <c r="D4" s="152"/>
      <c r="E4" s="152"/>
      <c r="F4" s="152"/>
      <c r="G4" s="152"/>
      <c r="H4" s="152"/>
      <c r="I4" s="152"/>
      <c r="J4" s="152"/>
      <c r="K4" s="153" t="s">
        <v>143</v>
      </c>
      <c r="L4" s="182" t="s">
        <v>259</v>
      </c>
      <c r="M4" s="152"/>
    </row>
    <row r="5" spans="1:13" ht="15.75">
      <c r="A5" s="277" t="s">
        <v>144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</row>
    <row r="6" spans="1:13" ht="15.75">
      <c r="A6" s="277" t="s">
        <v>145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</row>
    <row r="7" spans="1:13" ht="12.75">
      <c r="A7" s="278" t="s">
        <v>146</v>
      </c>
      <c r="B7" s="278"/>
      <c r="C7" s="278"/>
      <c r="D7" s="278"/>
      <c r="E7" s="278"/>
      <c r="F7" s="278"/>
      <c r="G7" s="278"/>
      <c r="H7" s="278"/>
      <c r="I7" s="278"/>
      <c r="J7" s="278"/>
      <c r="K7" s="278"/>
      <c r="L7" s="278"/>
      <c r="M7" s="278"/>
    </row>
    <row r="8" spans="1:13" ht="12.7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</row>
    <row r="9" spans="1:13" ht="13.5" thickBot="1">
      <c r="A9" s="154"/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  <c r="M9" s="154"/>
    </row>
    <row r="10" spans="1:13" ht="13.5" thickBot="1">
      <c r="A10" s="279" t="s">
        <v>147</v>
      </c>
      <c r="B10" s="281" t="s">
        <v>148</v>
      </c>
      <c r="C10" s="282"/>
      <c r="D10" s="281" t="s">
        <v>149</v>
      </c>
      <c r="E10" s="282"/>
      <c r="F10" s="285" t="s">
        <v>150</v>
      </c>
      <c r="G10" s="286"/>
      <c r="H10" s="286"/>
      <c r="I10" s="286"/>
      <c r="J10" s="286"/>
      <c r="K10" s="287"/>
      <c r="L10" s="281" t="s">
        <v>151</v>
      </c>
      <c r="M10" s="282"/>
    </row>
    <row r="11" spans="1:13" ht="13.5" thickBot="1">
      <c r="A11" s="280"/>
      <c r="B11" s="283"/>
      <c r="C11" s="284"/>
      <c r="D11" s="283"/>
      <c r="E11" s="284"/>
      <c r="F11" s="285">
        <v>2009</v>
      </c>
      <c r="G11" s="287"/>
      <c r="H11" s="285">
        <v>2010</v>
      </c>
      <c r="I11" s="287"/>
      <c r="J11" s="285">
        <v>2011</v>
      </c>
      <c r="K11" s="287"/>
      <c r="L11" s="283"/>
      <c r="M11" s="284"/>
    </row>
    <row r="12" spans="1:13" ht="13.5" thickBot="1">
      <c r="A12" s="155"/>
      <c r="B12" s="156" t="s">
        <v>152</v>
      </c>
      <c r="C12" s="156" t="s">
        <v>14</v>
      </c>
      <c r="D12" s="156" t="s">
        <v>152</v>
      </c>
      <c r="E12" s="156" t="s">
        <v>14</v>
      </c>
      <c r="F12" s="156" t="s">
        <v>152</v>
      </c>
      <c r="G12" s="156" t="s">
        <v>14</v>
      </c>
      <c r="H12" s="156" t="s">
        <v>152</v>
      </c>
      <c r="I12" s="156" t="s">
        <v>14</v>
      </c>
      <c r="J12" s="156" t="s">
        <v>152</v>
      </c>
      <c r="K12" s="156" t="s">
        <v>14</v>
      </c>
      <c r="L12" s="156" t="s">
        <v>152</v>
      </c>
      <c r="M12" s="156" t="s">
        <v>14</v>
      </c>
    </row>
    <row r="13" spans="1:13" ht="18" customHeight="1">
      <c r="A13" s="288" t="s">
        <v>153</v>
      </c>
      <c r="B13" s="275"/>
      <c r="C13" s="275">
        <f>'zmiany na sesję listopadową'!E53</f>
        <v>1622403</v>
      </c>
      <c r="D13" s="275"/>
      <c r="E13" s="275"/>
      <c r="F13" s="157"/>
      <c r="G13" s="157">
        <f>'zmiany na sesję listopadową'!I53</f>
        <v>6022578.23</v>
      </c>
      <c r="H13" s="157">
        <f>SUM('zmiany na sesję listopadową'!J55)</f>
        <v>291929.13</v>
      </c>
      <c r="I13" s="157"/>
      <c r="J13" s="157">
        <f>'zmiany na sesję listopadową'!L53</f>
        <v>20000</v>
      </c>
      <c r="K13" s="157"/>
      <c r="L13" s="275">
        <f>'zmiany na sesję listopadową'!N53</f>
        <v>80000</v>
      </c>
      <c r="M13" s="275"/>
    </row>
    <row r="14" spans="1:13" ht="18" customHeight="1" thickBot="1">
      <c r="A14" s="289"/>
      <c r="B14" s="276"/>
      <c r="C14" s="276"/>
      <c r="D14" s="276"/>
      <c r="E14" s="276"/>
      <c r="F14" s="159">
        <f>SUM('zmiany na sesję listopadową'!H56)</f>
        <v>5297693.23</v>
      </c>
      <c r="G14" s="158"/>
      <c r="H14" s="159"/>
      <c r="I14" s="159">
        <f>SUM('zmiany na sesję listopadową'!K56)</f>
        <v>1289447.13</v>
      </c>
      <c r="J14" s="159"/>
      <c r="K14" s="158"/>
      <c r="L14" s="290"/>
      <c r="M14" s="276"/>
    </row>
    <row r="15" spans="1:13" ht="18" customHeight="1">
      <c r="A15" s="273" t="s">
        <v>154</v>
      </c>
      <c r="B15" s="275">
        <f>'zmiany na sesję listopadową'!D102</f>
        <v>2800000</v>
      </c>
      <c r="C15" s="275">
        <f>'zmiany na sesję listopadową'!E102</f>
        <v>2079000</v>
      </c>
      <c r="D15" s="275"/>
      <c r="E15" s="275"/>
      <c r="F15" s="157">
        <f>'zmiany na sesję listopadową'!H102</f>
        <v>350000</v>
      </c>
      <c r="G15" s="157">
        <f>'zmiany na sesję listopadową'!I102</f>
        <v>342000</v>
      </c>
      <c r="H15" s="157">
        <f>'zmiany na sesję listopadową'!J102</f>
        <v>83000</v>
      </c>
      <c r="I15" s="157">
        <f>'zmiany na sesję listopadową'!K102</f>
        <v>670000</v>
      </c>
      <c r="J15" s="157">
        <f>'zmiany na sesję listopadową'!L102</f>
        <v>800000</v>
      </c>
      <c r="K15" s="157">
        <f>'zmiany na sesję listopadową'!M102</f>
        <v>300000</v>
      </c>
      <c r="L15" s="275">
        <f>'zmiany na sesję listopadową'!N102</f>
        <v>1200000</v>
      </c>
      <c r="M15" s="275"/>
    </row>
    <row r="16" spans="1:13" ht="18" customHeight="1" thickBot="1">
      <c r="A16" s="274"/>
      <c r="B16" s="276"/>
      <c r="C16" s="276"/>
      <c r="D16" s="276"/>
      <c r="E16" s="276"/>
      <c r="F16" s="179"/>
      <c r="G16" s="179"/>
      <c r="H16" s="180"/>
      <c r="I16" s="180">
        <f>'zmiany na sesję listopadową'!K103</f>
        <v>400000</v>
      </c>
      <c r="J16" s="180">
        <f>'zmiany na sesję listopadową'!L103</f>
        <v>400000</v>
      </c>
      <c r="K16" s="180">
        <f>'zmiany na sesję listopadową'!M103</f>
        <v>400000</v>
      </c>
      <c r="L16" s="290"/>
      <c r="M16" s="290"/>
    </row>
    <row r="17" spans="1:13" ht="18" customHeight="1">
      <c r="A17" s="273" t="s">
        <v>155</v>
      </c>
      <c r="B17" s="275">
        <f>'zmiany na sesję listopadową'!D181</f>
        <v>18484889</v>
      </c>
      <c r="C17" s="275">
        <f>'zmiany na sesję listopadową'!E181</f>
        <v>16443500</v>
      </c>
      <c r="D17" s="275">
        <f>'zmiany na sesję listopadową'!F181</f>
        <v>105896</v>
      </c>
      <c r="E17" s="275">
        <f>'zmiany na sesję listopadową'!G181</f>
        <v>105896</v>
      </c>
      <c r="F17" s="157">
        <f>'zmiany na sesję listopadową'!H181</f>
        <v>1092209</v>
      </c>
      <c r="G17" s="157">
        <f>'zmiany na sesję listopadową'!I181</f>
        <v>3351836</v>
      </c>
      <c r="H17" s="157">
        <f>'zmiany na sesję listopadową'!J181</f>
        <v>5348984</v>
      </c>
      <c r="I17" s="157">
        <f>'zmiany na sesję listopadową'!K181</f>
        <v>10347768</v>
      </c>
      <c r="J17" s="157">
        <f>'zmiany na sesję listopadową'!L181</f>
        <v>7724800</v>
      </c>
      <c r="K17" s="157"/>
      <c r="L17" s="275">
        <f>'zmiany na sesję listopadową'!N183</f>
        <v>2652000</v>
      </c>
      <c r="M17" s="275"/>
    </row>
    <row r="18" spans="1:13" ht="18" customHeight="1" thickBot="1">
      <c r="A18" s="274"/>
      <c r="B18" s="276"/>
      <c r="C18" s="276"/>
      <c r="D18" s="276"/>
      <c r="E18" s="276"/>
      <c r="F18" s="158"/>
      <c r="G18" s="158"/>
      <c r="H18" s="159">
        <f>'zmiany na sesję listopadową'!J182</f>
        <v>713000</v>
      </c>
      <c r="I18" s="160">
        <f>'zmiany na sesję listopadową'!K182</f>
        <v>2790000</v>
      </c>
      <c r="J18" s="160">
        <f>'zmiany na sesję listopadową'!L182</f>
        <v>1000000</v>
      </c>
      <c r="K18" s="160"/>
      <c r="L18" s="290"/>
      <c r="M18" s="276"/>
    </row>
    <row r="19" spans="1:13" ht="18" customHeight="1">
      <c r="A19" s="273" t="s">
        <v>156</v>
      </c>
      <c r="B19" s="275"/>
      <c r="C19" s="275"/>
      <c r="D19" s="275"/>
      <c r="E19" s="275"/>
      <c r="F19" s="157"/>
      <c r="G19" s="157">
        <f>'zmiany na sesję listopadową'!I205</f>
        <v>350000</v>
      </c>
      <c r="H19" s="161"/>
      <c r="I19" s="157"/>
      <c r="J19" s="157"/>
      <c r="K19" s="157"/>
      <c r="L19" s="275">
        <f>'zmiany na sesję listopadową'!N205</f>
        <v>350000</v>
      </c>
      <c r="M19" s="275"/>
    </row>
    <row r="20" spans="1:13" ht="18" customHeight="1" thickBot="1">
      <c r="A20" s="293"/>
      <c r="B20" s="290"/>
      <c r="C20" s="290"/>
      <c r="D20" s="290"/>
      <c r="E20" s="290"/>
      <c r="F20" s="158"/>
      <c r="G20" s="158"/>
      <c r="H20" s="158"/>
      <c r="I20" s="158"/>
      <c r="J20" s="159"/>
      <c r="K20" s="159"/>
      <c r="L20" s="290"/>
      <c r="M20" s="290"/>
    </row>
    <row r="21" spans="1:13" ht="18" customHeight="1">
      <c r="A21" s="294" t="s">
        <v>157</v>
      </c>
      <c r="B21" s="292">
        <f>SUM('zmiany na sesję listopadową'!D237:D238)</f>
        <v>500000</v>
      </c>
      <c r="C21" s="292">
        <f>'zmiany na sesję listopadową'!E235</f>
        <v>330060</v>
      </c>
      <c r="D21" s="292"/>
      <c r="E21" s="292"/>
      <c r="F21" s="162">
        <f>SUM('zmiany na sesję listopadową'!H237)</f>
        <v>150000</v>
      </c>
      <c r="G21" s="162">
        <f>'zmiany na sesję listopadową'!I235</f>
        <v>948160</v>
      </c>
      <c r="H21" s="163">
        <f>SUM('zmiany na sesję listopadową'!J237)</f>
        <v>350000</v>
      </c>
      <c r="I21" s="163"/>
      <c r="J21" s="163"/>
      <c r="K21" s="163"/>
      <c r="L21" s="275">
        <f>'zmiany na sesję listopadową'!N235</f>
        <v>618100</v>
      </c>
      <c r="M21" s="275"/>
    </row>
    <row r="22" spans="1:13" ht="18" customHeight="1" thickBot="1">
      <c r="A22" s="289"/>
      <c r="B22" s="276"/>
      <c r="C22" s="276"/>
      <c r="D22" s="276"/>
      <c r="E22" s="276"/>
      <c r="F22" s="162"/>
      <c r="G22" s="164"/>
      <c r="H22" s="164"/>
      <c r="I22" s="164"/>
      <c r="J22" s="164"/>
      <c r="K22" s="164"/>
      <c r="L22" s="291"/>
      <c r="M22" s="291"/>
    </row>
    <row r="23" spans="1:13" ht="18" customHeight="1">
      <c r="A23" s="288" t="s">
        <v>158</v>
      </c>
      <c r="B23" s="275"/>
      <c r="C23" s="275"/>
      <c r="D23" s="275"/>
      <c r="E23" s="275"/>
      <c r="F23" s="157">
        <f>'zmiany na sesję listopadową'!H278</f>
        <v>350000</v>
      </c>
      <c r="G23" s="157">
        <f>'zmiany na sesję listopadową'!I278</f>
        <v>677488</v>
      </c>
      <c r="H23" s="157"/>
      <c r="I23" s="157">
        <f>'zmiany na sesję listopadową'!K278</f>
        <v>350000</v>
      </c>
      <c r="J23" s="157"/>
      <c r="K23" s="157"/>
      <c r="L23" s="275">
        <f>'zmiany na sesję listopadową'!N278</f>
        <v>677488</v>
      </c>
      <c r="M23" s="275"/>
    </row>
    <row r="24" spans="1:13" ht="18" customHeight="1" thickBot="1">
      <c r="A24" s="289"/>
      <c r="B24" s="290"/>
      <c r="C24" s="290"/>
      <c r="D24" s="290"/>
      <c r="E24" s="290"/>
      <c r="F24" s="161"/>
      <c r="G24" s="161"/>
      <c r="H24" s="161"/>
      <c r="I24" s="161"/>
      <c r="J24" s="161"/>
      <c r="K24" s="161"/>
      <c r="L24" s="290"/>
      <c r="M24" s="290"/>
    </row>
    <row r="25" spans="1:13" ht="17.25" customHeight="1">
      <c r="A25" s="165" t="s">
        <v>52</v>
      </c>
      <c r="B25" s="295"/>
      <c r="C25" s="295"/>
      <c r="D25" s="295"/>
      <c r="E25" s="295"/>
      <c r="F25" s="166">
        <f aca="true" t="shared" si="0" ref="F25:K25">SUM(F13,F15,F17,F19,F21,F23)</f>
        <v>1942209</v>
      </c>
      <c r="G25" s="166">
        <f t="shared" si="0"/>
        <v>11692062.23</v>
      </c>
      <c r="H25" s="166">
        <f t="shared" si="0"/>
        <v>6073913.13</v>
      </c>
      <c r="I25" s="166">
        <f t="shared" si="0"/>
        <v>11367768</v>
      </c>
      <c r="J25" s="166">
        <f t="shared" si="0"/>
        <v>8544800</v>
      </c>
      <c r="K25" s="166">
        <f t="shared" si="0"/>
        <v>300000</v>
      </c>
      <c r="L25" s="295">
        <f>SUM(L13:L24)</f>
        <v>5577588</v>
      </c>
      <c r="M25" s="295"/>
    </row>
    <row r="26" spans="1:13" ht="17.25" customHeight="1" thickBot="1">
      <c r="A26" s="167" t="s">
        <v>159</v>
      </c>
      <c r="B26" s="296"/>
      <c r="C26" s="296"/>
      <c r="D26" s="296"/>
      <c r="E26" s="296"/>
      <c r="F26" s="168">
        <f>SUM(F14,F16,F18,F20,F22,F24)</f>
        <v>5297693.23</v>
      </c>
      <c r="G26" s="168"/>
      <c r="H26" s="168">
        <f>SUM(H14,H16,H18,H20,H22,H24)</f>
        <v>713000</v>
      </c>
      <c r="I26" s="168">
        <f>SUM(I14,I16,I18,I20,I22,I24)</f>
        <v>4479447.13</v>
      </c>
      <c r="J26" s="168">
        <f>SUM(J14,J16,J18,J20,J22,J24)</f>
        <v>1400000</v>
      </c>
      <c r="K26" s="168">
        <f>SUM(K14,K16,K18,K20,K22,K24)</f>
        <v>400000</v>
      </c>
      <c r="L26" s="296"/>
      <c r="M26" s="296"/>
    </row>
    <row r="27" spans="1:13" ht="17.25" customHeight="1">
      <c r="A27" s="165" t="s">
        <v>160</v>
      </c>
      <c r="B27" s="295">
        <f>SUM(B13:B24)</f>
        <v>21784889</v>
      </c>
      <c r="C27" s="295">
        <f>SUM(C13:C24)</f>
        <v>20474963</v>
      </c>
      <c r="D27" s="295">
        <f>SUM(D13:D24)</f>
        <v>105896</v>
      </c>
      <c r="E27" s="295">
        <f>SUM(E13:E24)</f>
        <v>105896</v>
      </c>
      <c r="F27" s="166">
        <f aca="true" t="shared" si="1" ref="F27:L27">F25</f>
        <v>1942209</v>
      </c>
      <c r="G27" s="166">
        <f t="shared" si="1"/>
        <v>11692062.23</v>
      </c>
      <c r="H27" s="166">
        <f t="shared" si="1"/>
        <v>6073913.13</v>
      </c>
      <c r="I27" s="166">
        <f t="shared" si="1"/>
        <v>11367768</v>
      </c>
      <c r="J27" s="166">
        <f t="shared" si="1"/>
        <v>8544800</v>
      </c>
      <c r="K27" s="166">
        <f t="shared" si="1"/>
        <v>300000</v>
      </c>
      <c r="L27" s="295">
        <f t="shared" si="1"/>
        <v>5577588</v>
      </c>
      <c r="M27" s="295"/>
    </row>
    <row r="28" spans="1:13" ht="17.25" customHeight="1" thickBot="1">
      <c r="A28" s="169"/>
      <c r="B28" s="296"/>
      <c r="C28" s="296"/>
      <c r="D28" s="296"/>
      <c r="E28" s="296"/>
      <c r="F28" s="168">
        <f>SUM(F26)</f>
        <v>5297693.23</v>
      </c>
      <c r="G28" s="170"/>
      <c r="H28" s="168">
        <f>H26</f>
        <v>713000</v>
      </c>
      <c r="I28" s="168">
        <f>I26</f>
        <v>4479447.13</v>
      </c>
      <c r="J28" s="168">
        <f>J26</f>
        <v>1400000</v>
      </c>
      <c r="K28" s="168">
        <f>K26</f>
        <v>400000</v>
      </c>
      <c r="L28" s="296"/>
      <c r="M28" s="296"/>
    </row>
    <row r="29" spans="1:13" ht="17.25" customHeight="1" thickBot="1">
      <c r="A29" s="171" t="s">
        <v>161</v>
      </c>
      <c r="B29" s="172"/>
      <c r="C29" s="172"/>
      <c r="D29" s="173"/>
      <c r="E29" s="173"/>
      <c r="F29" s="174">
        <f aca="true" t="shared" si="2" ref="F29:K29">SUM(F27:F28)</f>
        <v>7239902.23</v>
      </c>
      <c r="G29" s="174">
        <f t="shared" si="2"/>
        <v>11692062.23</v>
      </c>
      <c r="H29" s="174">
        <f t="shared" si="2"/>
        <v>6786913.13</v>
      </c>
      <c r="I29" s="174">
        <f t="shared" si="2"/>
        <v>15847215.129999999</v>
      </c>
      <c r="J29" s="174">
        <f>SUM(J27:J28)</f>
        <v>9944800</v>
      </c>
      <c r="K29" s="174">
        <f t="shared" si="2"/>
        <v>700000</v>
      </c>
      <c r="L29" s="175"/>
      <c r="M29" s="175"/>
    </row>
    <row r="30" spans="1:13" ht="12.75">
      <c r="A30" s="176"/>
      <c r="B30" s="176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</row>
    <row r="31" spans="1:13" ht="12.75">
      <c r="A31" s="176"/>
      <c r="B31" s="176"/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</row>
    <row r="32" spans="1:13" ht="12.75">
      <c r="A32" s="176"/>
      <c r="B32" s="176"/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</row>
    <row r="33" spans="1:13" ht="12.75">
      <c r="A33" s="176"/>
      <c r="B33" s="176"/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</row>
    <row r="34" spans="1:13" ht="12.75">
      <c r="A34" s="176"/>
      <c r="B34" s="176"/>
      <c r="C34" s="176"/>
      <c r="D34" s="176"/>
      <c r="E34" s="176"/>
      <c r="F34" s="176"/>
      <c r="G34" s="176"/>
      <c r="H34" s="176"/>
      <c r="I34" s="176"/>
      <c r="J34" s="176"/>
      <c r="K34" s="176"/>
      <c r="L34" s="176"/>
      <c r="M34" s="176"/>
    </row>
    <row r="35" spans="1:13" ht="12.75">
      <c r="A35" s="176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</row>
    <row r="36" spans="1:13" ht="12.75">
      <c r="A36" s="176"/>
      <c r="B36" s="176"/>
      <c r="C36" s="176"/>
      <c r="D36" s="176"/>
      <c r="E36" s="176"/>
      <c r="F36" s="176"/>
      <c r="G36" s="176"/>
      <c r="H36" s="176"/>
      <c r="I36" s="176"/>
      <c r="J36" s="176"/>
      <c r="K36" s="176"/>
      <c r="L36" s="176"/>
      <c r="M36" s="176"/>
    </row>
    <row r="37" spans="1:13" ht="12.75">
      <c r="A37" s="176"/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</row>
    <row r="38" spans="1:13" ht="12.75">
      <c r="A38" s="176"/>
      <c r="B38" s="177"/>
      <c r="C38" s="176"/>
      <c r="D38" s="177"/>
      <c r="E38" s="176"/>
      <c r="F38" s="176"/>
      <c r="G38" s="176"/>
      <c r="H38" s="176"/>
      <c r="I38" s="176"/>
      <c r="J38" s="176"/>
      <c r="K38" s="176"/>
      <c r="L38" s="176"/>
      <c r="M38" s="176"/>
    </row>
    <row r="39" spans="1:13" ht="12.75">
      <c r="A39" s="176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</row>
    <row r="40" spans="1:13" ht="12.75">
      <c r="A40" s="176"/>
      <c r="B40" s="176"/>
      <c r="C40" s="176"/>
      <c r="D40" s="176"/>
      <c r="E40" s="176"/>
      <c r="F40" s="176"/>
      <c r="G40" s="176"/>
      <c r="H40" s="176"/>
      <c r="I40" s="176"/>
      <c r="J40" s="176"/>
      <c r="K40" s="176"/>
      <c r="L40" s="176"/>
      <c r="M40" s="176"/>
    </row>
  </sheetData>
  <sheetProtection/>
  <mergeCells count="65">
    <mergeCell ref="E25:E26"/>
    <mergeCell ref="M23:M24"/>
    <mergeCell ref="L27:L28"/>
    <mergeCell ref="M27:M28"/>
    <mergeCell ref="B25:B26"/>
    <mergeCell ref="C25:C26"/>
    <mergeCell ref="B27:B28"/>
    <mergeCell ref="C27:C28"/>
    <mergeCell ref="D27:D28"/>
    <mergeCell ref="E27:E28"/>
    <mergeCell ref="D25:D26"/>
    <mergeCell ref="C21:C22"/>
    <mergeCell ref="D21:D22"/>
    <mergeCell ref="L25:L26"/>
    <mergeCell ref="M25:M26"/>
    <mergeCell ref="A23:A24"/>
    <mergeCell ref="B23:B24"/>
    <mergeCell ref="C23:C24"/>
    <mergeCell ref="D23:D24"/>
    <mergeCell ref="E23:E24"/>
    <mergeCell ref="L23:L24"/>
    <mergeCell ref="L21:L22"/>
    <mergeCell ref="M21:M22"/>
    <mergeCell ref="E21:E22"/>
    <mergeCell ref="A19:A20"/>
    <mergeCell ref="B19:B20"/>
    <mergeCell ref="C19:C20"/>
    <mergeCell ref="D19:D20"/>
    <mergeCell ref="M19:M20"/>
    <mergeCell ref="A21:A22"/>
    <mergeCell ref="B21:B22"/>
    <mergeCell ref="A17:A18"/>
    <mergeCell ref="B17:B18"/>
    <mergeCell ref="E19:E20"/>
    <mergeCell ref="L19:L20"/>
    <mergeCell ref="C17:C18"/>
    <mergeCell ref="D17:D18"/>
    <mergeCell ref="E17:E18"/>
    <mergeCell ref="L17:L18"/>
    <mergeCell ref="J11:K11"/>
    <mergeCell ref="E13:E14"/>
    <mergeCell ref="F11:G11"/>
    <mergeCell ref="H11:I11"/>
    <mergeCell ref="C15:C16"/>
    <mergeCell ref="D15:D16"/>
    <mergeCell ref="A13:A14"/>
    <mergeCell ref="B13:B14"/>
    <mergeCell ref="C13:C14"/>
    <mergeCell ref="D13:D14"/>
    <mergeCell ref="M17:M18"/>
    <mergeCell ref="E15:E16"/>
    <mergeCell ref="L15:L16"/>
    <mergeCell ref="L13:L14"/>
    <mergeCell ref="M13:M14"/>
    <mergeCell ref="M15:M16"/>
    <mergeCell ref="A15:A16"/>
    <mergeCell ref="B15:B16"/>
    <mergeCell ref="A5:M5"/>
    <mergeCell ref="A6:M6"/>
    <mergeCell ref="A7:M7"/>
    <mergeCell ref="A10:A11"/>
    <mergeCell ref="B10:C11"/>
    <mergeCell ref="D10:E11"/>
    <mergeCell ref="F10:K10"/>
    <mergeCell ref="L10:M11"/>
  </mergeCells>
  <printOptions/>
  <pageMargins left="0.75" right="0.75" top="1" bottom="1" header="0.5" footer="0.5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81"/>
  <sheetViews>
    <sheetView tabSelected="1" view="pageBreakPreview" zoomScaleSheetLayoutView="100" zoomScalePageLayoutView="0" workbookViewId="0" topLeftCell="A91">
      <selection activeCell="F104" sqref="F104:F105"/>
    </sheetView>
  </sheetViews>
  <sheetFormatPr defaultColWidth="9.140625" defaultRowHeight="12.75"/>
  <cols>
    <col min="1" max="1" width="37.7109375" style="0" customWidth="1"/>
    <col min="2" max="2" width="22.28125" style="0" customWidth="1"/>
    <col min="3" max="3" width="10.28125" style="0" customWidth="1"/>
    <col min="4" max="4" width="11.421875" style="0" customWidth="1"/>
    <col min="5" max="5" width="10.7109375" style="0" customWidth="1"/>
    <col min="6" max="6" width="10.421875" style="0" customWidth="1"/>
    <col min="7" max="7" width="10.8515625" style="0" customWidth="1"/>
    <col min="8" max="8" width="10.00390625" style="0" customWidth="1"/>
    <col min="9" max="9" width="10.57421875" style="0" customWidth="1"/>
    <col min="10" max="10" width="10.8515625" style="0" customWidth="1"/>
    <col min="11" max="11" width="10.57421875" style="0" customWidth="1"/>
    <col min="12" max="12" width="9.8515625" style="0" customWidth="1"/>
    <col min="13" max="13" width="10.00390625" style="0" customWidth="1"/>
    <col min="14" max="15" width="10.7109375" style="0" customWidth="1"/>
    <col min="16" max="16" width="13.00390625" style="0" customWidth="1"/>
  </cols>
  <sheetData>
    <row r="1" spans="1:16" ht="13.5" thickBot="1">
      <c r="A1" s="271" t="s">
        <v>207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</row>
    <row r="2" spans="1:16" ht="13.5" thickBot="1">
      <c r="A2" s="1" t="s">
        <v>0</v>
      </c>
      <c r="B2" s="244" t="s">
        <v>1</v>
      </c>
      <c r="C2" s="1" t="s">
        <v>2</v>
      </c>
      <c r="D2" s="247" t="s">
        <v>3</v>
      </c>
      <c r="E2" s="247"/>
      <c r="F2" s="247" t="s">
        <v>4</v>
      </c>
      <c r="G2" s="247"/>
      <c r="H2" s="248" t="s">
        <v>5</v>
      </c>
      <c r="I2" s="248"/>
      <c r="J2" s="248"/>
      <c r="K2" s="248"/>
      <c r="L2" s="248"/>
      <c r="M2" s="248"/>
      <c r="N2" s="247" t="s">
        <v>6</v>
      </c>
      <c r="O2" s="247"/>
      <c r="P2" s="247" t="s">
        <v>7</v>
      </c>
    </row>
    <row r="3" spans="1:16" ht="13.5" thickBot="1">
      <c r="A3" s="2" t="s">
        <v>8</v>
      </c>
      <c r="B3" s="245"/>
      <c r="C3" s="2" t="s">
        <v>9</v>
      </c>
      <c r="D3" s="249" t="s">
        <v>10</v>
      </c>
      <c r="E3" s="249"/>
      <c r="F3" s="249" t="s">
        <v>11</v>
      </c>
      <c r="G3" s="249"/>
      <c r="H3" s="241" t="s">
        <v>12</v>
      </c>
      <c r="I3" s="241"/>
      <c r="J3" s="241">
        <v>2010</v>
      </c>
      <c r="K3" s="241"/>
      <c r="L3" s="241">
        <v>2011</v>
      </c>
      <c r="M3" s="241"/>
      <c r="N3" s="249"/>
      <c r="O3" s="249"/>
      <c r="P3" s="250"/>
    </row>
    <row r="4" spans="1:16" ht="18" customHeight="1" thickBot="1">
      <c r="A4" s="5"/>
      <c r="B4" s="246"/>
      <c r="C4" s="3"/>
      <c r="D4" s="3" t="s">
        <v>13</v>
      </c>
      <c r="E4" s="6" t="s">
        <v>14</v>
      </c>
      <c r="F4" s="3" t="s">
        <v>13</v>
      </c>
      <c r="G4" s="3" t="s">
        <v>14</v>
      </c>
      <c r="H4" s="3" t="s">
        <v>13</v>
      </c>
      <c r="I4" s="3" t="s">
        <v>14</v>
      </c>
      <c r="J4" s="3" t="s">
        <v>13</v>
      </c>
      <c r="K4" s="3" t="s">
        <v>14</v>
      </c>
      <c r="L4" s="4" t="s">
        <v>13</v>
      </c>
      <c r="M4" s="4" t="s">
        <v>14</v>
      </c>
      <c r="N4" s="4" t="s">
        <v>13</v>
      </c>
      <c r="O4" s="4" t="s">
        <v>14</v>
      </c>
      <c r="P4" s="249"/>
    </row>
    <row r="5" spans="1:16" ht="13.5" thickBot="1">
      <c r="A5" s="7" t="s">
        <v>15</v>
      </c>
      <c r="B5" s="7" t="s">
        <v>16</v>
      </c>
      <c r="C5" s="7" t="s">
        <v>17</v>
      </c>
      <c r="D5" s="7" t="s">
        <v>18</v>
      </c>
      <c r="E5" s="8" t="s">
        <v>19</v>
      </c>
      <c r="F5" s="7" t="s">
        <v>20</v>
      </c>
      <c r="G5" s="7" t="s">
        <v>21</v>
      </c>
      <c r="H5" s="7" t="s">
        <v>22</v>
      </c>
      <c r="I5" s="7" t="s">
        <v>23</v>
      </c>
      <c r="J5" s="7" t="s">
        <v>24</v>
      </c>
      <c r="K5" s="7" t="s">
        <v>25</v>
      </c>
      <c r="L5" s="7" t="s">
        <v>26</v>
      </c>
      <c r="M5" s="7" t="s">
        <v>27</v>
      </c>
      <c r="N5" s="7" t="s">
        <v>28</v>
      </c>
      <c r="O5" s="7" t="s">
        <v>29</v>
      </c>
      <c r="P5" s="7" t="s">
        <v>30</v>
      </c>
    </row>
    <row r="6" spans="1:16" ht="12.75">
      <c r="A6" s="9" t="s">
        <v>31</v>
      </c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99" t="s">
        <v>66</v>
      </c>
    </row>
    <row r="7" spans="1:16" ht="12.75">
      <c r="A7" s="12" t="s">
        <v>32</v>
      </c>
      <c r="B7" s="13"/>
      <c r="C7" s="13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99" t="s">
        <v>213</v>
      </c>
    </row>
    <row r="8" spans="1:16" ht="12.75">
      <c r="A8" s="12" t="s">
        <v>33</v>
      </c>
      <c r="B8" s="13"/>
      <c r="C8" s="13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99" t="s">
        <v>174</v>
      </c>
    </row>
    <row r="9" spans="1:16" ht="12.75">
      <c r="A9" s="12"/>
      <c r="B9" s="13"/>
      <c r="C9" s="18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99" t="s">
        <v>214</v>
      </c>
    </row>
    <row r="10" spans="1:16" ht="12.75">
      <c r="A10" s="19" t="s">
        <v>34</v>
      </c>
      <c r="B10" s="20" t="s">
        <v>35</v>
      </c>
      <c r="C10" s="18" t="s">
        <v>36</v>
      </c>
      <c r="D10" s="16"/>
      <c r="E10" s="16"/>
      <c r="F10" s="16"/>
      <c r="G10" s="16"/>
      <c r="H10" s="16"/>
      <c r="I10" s="26">
        <v>80000</v>
      </c>
      <c r="J10" s="16"/>
      <c r="K10" s="16"/>
      <c r="L10" s="16"/>
      <c r="M10" s="199"/>
      <c r="N10" s="16">
        <v>80000</v>
      </c>
      <c r="O10" s="16"/>
      <c r="P10" s="203" t="s">
        <v>226</v>
      </c>
    </row>
    <row r="11" spans="1:16" ht="12.75">
      <c r="A11" s="19"/>
      <c r="B11" s="21" t="s">
        <v>37</v>
      </c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99"/>
      <c r="N11" s="16"/>
      <c r="O11" s="16"/>
      <c r="P11" s="203" t="s">
        <v>227</v>
      </c>
    </row>
    <row r="12" spans="1:17" ht="12.75">
      <c r="A12" s="19" t="s">
        <v>247</v>
      </c>
      <c r="B12" s="22" t="s">
        <v>38</v>
      </c>
      <c r="C12" s="18" t="s">
        <v>39</v>
      </c>
      <c r="D12" s="16"/>
      <c r="E12" s="16"/>
      <c r="F12" s="16"/>
      <c r="G12" s="16"/>
      <c r="H12" s="16"/>
      <c r="I12" s="26">
        <v>80000</v>
      </c>
      <c r="J12" s="16"/>
      <c r="K12" s="16"/>
      <c r="L12" s="16"/>
      <c r="M12" s="199"/>
      <c r="N12" s="16">
        <v>80000</v>
      </c>
      <c r="O12" s="16"/>
      <c r="P12" s="199"/>
      <c r="Q12" s="202"/>
    </row>
    <row r="13" spans="1:17" ht="12.75">
      <c r="A13" s="19" t="s">
        <v>40</v>
      </c>
      <c r="B13" s="22" t="s">
        <v>41</v>
      </c>
      <c r="C13" s="18"/>
      <c r="D13" s="16"/>
      <c r="E13" s="16"/>
      <c r="F13" s="16"/>
      <c r="G13" s="16"/>
      <c r="H13" s="16"/>
      <c r="I13" s="16"/>
      <c r="J13" s="16"/>
      <c r="K13" s="16"/>
      <c r="L13" s="16"/>
      <c r="M13" s="199"/>
      <c r="N13" s="16"/>
      <c r="O13" s="16"/>
      <c r="P13" s="199"/>
      <c r="Q13" s="202"/>
    </row>
    <row r="14" spans="1:16" ht="12.75">
      <c r="A14" s="218" t="s">
        <v>185</v>
      </c>
      <c r="B14" s="38" t="s">
        <v>35</v>
      </c>
      <c r="C14" s="206" t="s">
        <v>69</v>
      </c>
      <c r="D14" s="39"/>
      <c r="E14" s="39">
        <f>175000+1250254</f>
        <v>1425254</v>
      </c>
      <c r="F14" s="39"/>
      <c r="G14" s="39"/>
      <c r="H14" s="233"/>
      <c r="I14" s="41">
        <f>175000+5297693.23</f>
        <v>5472693.23</v>
      </c>
      <c r="J14" s="41">
        <v>39193.13</v>
      </c>
      <c r="K14" s="233"/>
      <c r="L14" s="39"/>
      <c r="M14" s="207"/>
      <c r="N14" s="39"/>
      <c r="O14" s="39"/>
      <c r="P14" s="207" t="s">
        <v>66</v>
      </c>
    </row>
    <row r="15" spans="1:16" ht="12.75">
      <c r="A15" s="19" t="s">
        <v>186</v>
      </c>
      <c r="B15" s="21" t="s">
        <v>37</v>
      </c>
      <c r="C15" s="13"/>
      <c r="D15" s="16"/>
      <c r="E15" s="16"/>
      <c r="F15" s="16"/>
      <c r="G15" s="16"/>
      <c r="H15" s="234">
        <f>'[1]zmiany na sesję listopadową'!$H$15</f>
        <v>5297693.23</v>
      </c>
      <c r="I15" s="16"/>
      <c r="J15" s="16"/>
      <c r="K15" s="234">
        <v>1289447.13</v>
      </c>
      <c r="L15" s="16"/>
      <c r="M15" s="199"/>
      <c r="N15" s="16"/>
      <c r="O15" s="16"/>
      <c r="P15" s="199" t="s">
        <v>213</v>
      </c>
    </row>
    <row r="16" spans="1:16" ht="12.75">
      <c r="A16" s="12"/>
      <c r="B16" s="22" t="s">
        <v>38</v>
      </c>
      <c r="C16" s="13"/>
      <c r="D16" s="16"/>
      <c r="E16" s="16"/>
      <c r="F16" s="16"/>
      <c r="G16" s="16"/>
      <c r="H16" s="16"/>
      <c r="I16" s="16"/>
      <c r="J16" s="16"/>
      <c r="K16" s="16"/>
      <c r="L16" s="16"/>
      <c r="M16" s="199"/>
      <c r="N16" s="16"/>
      <c r="O16" s="16"/>
      <c r="P16" s="199" t="s">
        <v>174</v>
      </c>
    </row>
    <row r="17" spans="1:16" ht="12.75">
      <c r="A17" s="12"/>
      <c r="B17" s="22" t="s">
        <v>41</v>
      </c>
      <c r="C17" s="13"/>
      <c r="D17" s="16"/>
      <c r="E17" s="16"/>
      <c r="F17" s="16"/>
      <c r="G17" s="16"/>
      <c r="H17" s="16"/>
      <c r="I17" s="16"/>
      <c r="J17" s="16"/>
      <c r="K17" s="16"/>
      <c r="L17" s="16"/>
      <c r="M17" s="199"/>
      <c r="N17" s="16"/>
      <c r="O17" s="16"/>
      <c r="P17" s="199" t="s">
        <v>214</v>
      </c>
    </row>
    <row r="18" spans="1:16" ht="12.75">
      <c r="A18" s="12"/>
      <c r="B18" s="22"/>
      <c r="C18" s="13"/>
      <c r="D18" s="16"/>
      <c r="E18" s="16"/>
      <c r="F18" s="16"/>
      <c r="G18" s="16"/>
      <c r="H18" s="16"/>
      <c r="I18" s="16"/>
      <c r="J18" s="16"/>
      <c r="K18" s="16"/>
      <c r="L18" s="16"/>
      <c r="M18" s="199"/>
      <c r="N18" s="16"/>
      <c r="O18" s="16"/>
      <c r="P18" s="199" t="s">
        <v>230</v>
      </c>
    </row>
    <row r="19" spans="1:16" ht="12.75">
      <c r="A19" s="204" t="s">
        <v>215</v>
      </c>
      <c r="B19" s="205" t="s">
        <v>87</v>
      </c>
      <c r="C19" s="206" t="s">
        <v>229</v>
      </c>
      <c r="D19" s="39"/>
      <c r="E19" s="39"/>
      <c r="F19" s="39"/>
      <c r="G19" s="39"/>
      <c r="H19" s="39"/>
      <c r="I19" s="41">
        <v>11700</v>
      </c>
      <c r="J19" s="41">
        <v>11700</v>
      </c>
      <c r="K19" s="39"/>
      <c r="L19" s="41"/>
      <c r="M19" s="207"/>
      <c r="N19" s="39"/>
      <c r="O19" s="39"/>
      <c r="P19" s="207" t="s">
        <v>228</v>
      </c>
    </row>
    <row r="20" spans="1:16" ht="12.75">
      <c r="A20" s="185" t="s">
        <v>183</v>
      </c>
      <c r="B20" s="22" t="s">
        <v>38</v>
      </c>
      <c r="C20" s="18"/>
      <c r="D20" s="16"/>
      <c r="E20" s="16"/>
      <c r="F20" s="16"/>
      <c r="G20" s="16"/>
      <c r="H20" s="16"/>
      <c r="I20" s="16"/>
      <c r="J20" s="16"/>
      <c r="K20" s="16"/>
      <c r="L20" s="16"/>
      <c r="M20" s="199"/>
      <c r="N20" s="16"/>
      <c r="O20" s="16"/>
      <c r="P20" s="199" t="s">
        <v>107</v>
      </c>
    </row>
    <row r="21" spans="1:16" ht="12.75">
      <c r="A21" s="185" t="s">
        <v>184</v>
      </c>
      <c r="B21" s="22" t="s">
        <v>41</v>
      </c>
      <c r="C21" s="18"/>
      <c r="D21" s="16"/>
      <c r="E21" s="16"/>
      <c r="F21" s="16"/>
      <c r="G21" s="16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12.75">
      <c r="A22" s="219" t="s">
        <v>43</v>
      </c>
      <c r="B22" s="220" t="s">
        <v>35</v>
      </c>
      <c r="C22" s="220" t="s">
        <v>44</v>
      </c>
      <c r="D22" s="221"/>
      <c r="E22" s="221"/>
      <c r="F22" s="221"/>
      <c r="G22" s="222"/>
      <c r="H22" s="26"/>
      <c r="I22" s="26">
        <v>241036</v>
      </c>
      <c r="J22" s="26">
        <v>241036</v>
      </c>
      <c r="K22" s="16"/>
      <c r="L22" s="26"/>
      <c r="M22" s="16"/>
      <c r="N22" s="16"/>
      <c r="O22" s="16"/>
      <c r="P22" s="16" t="s">
        <v>216</v>
      </c>
    </row>
    <row r="23" spans="1:16" ht="12.75">
      <c r="A23" s="31" t="s">
        <v>45</v>
      </c>
      <c r="B23" s="21" t="s">
        <v>37</v>
      </c>
      <c r="C23" s="22"/>
      <c r="D23" s="16"/>
      <c r="E23" s="16"/>
      <c r="F23" s="16"/>
      <c r="G23" s="16"/>
      <c r="H23" s="16"/>
      <c r="I23" s="16"/>
      <c r="J23" s="16"/>
      <c r="K23" s="16"/>
      <c r="L23" s="16"/>
      <c r="M23" s="199"/>
      <c r="N23" s="16"/>
      <c r="O23" s="16"/>
      <c r="P23" s="199" t="s">
        <v>217</v>
      </c>
    </row>
    <row r="24" spans="1:16" ht="12.75">
      <c r="A24" s="32"/>
      <c r="B24" s="22" t="s">
        <v>38</v>
      </c>
      <c r="C24" s="22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27"/>
    </row>
    <row r="25" spans="1:16" ht="12.75">
      <c r="A25" s="32" t="s">
        <v>46</v>
      </c>
      <c r="B25" s="22" t="s">
        <v>41</v>
      </c>
      <c r="C25" s="22" t="s">
        <v>47</v>
      </c>
      <c r="D25" s="16"/>
      <c r="E25" s="16"/>
      <c r="F25" s="16"/>
      <c r="G25" s="16"/>
      <c r="H25" s="26"/>
      <c r="I25" s="26">
        <v>241036</v>
      </c>
      <c r="J25" s="26">
        <v>241036</v>
      </c>
      <c r="K25" s="16"/>
      <c r="L25" s="26"/>
      <c r="M25" s="16"/>
      <c r="N25" s="16"/>
      <c r="O25" s="16"/>
      <c r="P25" s="33"/>
    </row>
    <row r="26" spans="1:16" ht="12.75">
      <c r="A26" s="34"/>
      <c r="B26" s="18"/>
      <c r="C26" s="18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35"/>
    </row>
    <row r="27" spans="1:16" ht="12.75">
      <c r="A27" s="36" t="s">
        <v>48</v>
      </c>
      <c r="B27" s="37" t="s">
        <v>35</v>
      </c>
      <c r="C27" s="38" t="s">
        <v>83</v>
      </c>
      <c r="D27" s="39"/>
      <c r="E27" s="40">
        <v>16656</v>
      </c>
      <c r="F27" s="39"/>
      <c r="G27" s="39"/>
      <c r="H27" s="41"/>
      <c r="I27" s="41">
        <v>16656</v>
      </c>
      <c r="J27" s="41"/>
      <c r="K27" s="39"/>
      <c r="L27" s="39"/>
      <c r="M27" s="39"/>
      <c r="N27" s="39"/>
      <c r="O27" s="39"/>
      <c r="P27" s="42"/>
    </row>
    <row r="28" spans="1:16" ht="12.75">
      <c r="A28" s="32"/>
      <c r="B28" s="21" t="s">
        <v>37</v>
      </c>
      <c r="C28" s="22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43"/>
    </row>
    <row r="29" spans="1:16" ht="12.75">
      <c r="A29" s="32"/>
      <c r="B29" s="22" t="s">
        <v>38</v>
      </c>
      <c r="C29" s="22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43"/>
    </row>
    <row r="30" spans="1:16" ht="12.75">
      <c r="A30" s="184"/>
      <c r="B30" s="21" t="s">
        <v>41</v>
      </c>
      <c r="C30" s="21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2.75">
      <c r="A31" s="32" t="s">
        <v>187</v>
      </c>
      <c r="B31" s="37" t="s">
        <v>35</v>
      </c>
      <c r="C31" s="22" t="s">
        <v>188</v>
      </c>
      <c r="D31" s="16"/>
      <c r="E31" s="16">
        <v>24200</v>
      </c>
      <c r="F31" s="16"/>
      <c r="G31" s="16"/>
      <c r="H31" s="16"/>
      <c r="I31" s="41">
        <v>24200</v>
      </c>
      <c r="J31" s="16"/>
      <c r="K31" s="16"/>
      <c r="L31" s="16"/>
      <c r="M31" s="16"/>
      <c r="N31" s="16"/>
      <c r="O31" s="16"/>
      <c r="P31" s="17"/>
    </row>
    <row r="32" spans="1:16" ht="12.75">
      <c r="A32" s="32"/>
      <c r="B32" s="21" t="s">
        <v>37</v>
      </c>
      <c r="C32" s="22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7"/>
    </row>
    <row r="33" spans="1:16" ht="12.75">
      <c r="A33" s="32"/>
      <c r="B33" s="22" t="s">
        <v>38</v>
      </c>
      <c r="C33" s="22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7"/>
    </row>
    <row r="34" spans="1:16" ht="12.75">
      <c r="A34" s="184"/>
      <c r="B34" s="21" t="s">
        <v>41</v>
      </c>
      <c r="C34" s="21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2.75">
      <c r="A35" s="36" t="s">
        <v>248</v>
      </c>
      <c r="B35" s="38" t="s">
        <v>50</v>
      </c>
      <c r="C35" s="38" t="s">
        <v>51</v>
      </c>
      <c r="D35" s="16"/>
      <c r="E35" s="44">
        <f>SUM(I35,K35)</f>
        <v>6293</v>
      </c>
      <c r="F35" s="16"/>
      <c r="G35" s="16"/>
      <c r="H35" s="16"/>
      <c r="I35" s="26">
        <v>6293</v>
      </c>
      <c r="J35" s="26"/>
      <c r="K35" s="26"/>
      <c r="L35" s="16"/>
      <c r="M35" s="16"/>
      <c r="N35" s="44"/>
      <c r="O35" s="16"/>
      <c r="P35" s="27"/>
    </row>
    <row r="36" spans="1:16" ht="12.75">
      <c r="A36" s="32"/>
      <c r="B36" s="21" t="s">
        <v>37</v>
      </c>
      <c r="C36" s="22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27"/>
    </row>
    <row r="37" spans="1:16" ht="12.75">
      <c r="A37" s="32"/>
      <c r="B37" s="38" t="s">
        <v>38</v>
      </c>
      <c r="C37" s="22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27"/>
    </row>
    <row r="38" spans="1:16" ht="12.75">
      <c r="A38" s="49"/>
      <c r="B38" s="21" t="s">
        <v>41</v>
      </c>
      <c r="C38" s="21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183"/>
    </row>
    <row r="39" spans="1:16" ht="12.75">
      <c r="A39" s="33" t="s">
        <v>168</v>
      </c>
      <c r="B39" s="22" t="s">
        <v>50</v>
      </c>
      <c r="C39" s="22" t="s">
        <v>47</v>
      </c>
      <c r="D39" s="16"/>
      <c r="E39" s="16"/>
      <c r="F39" s="16"/>
      <c r="G39" s="16"/>
      <c r="H39" s="26"/>
      <c r="I39" s="26">
        <v>20000</v>
      </c>
      <c r="J39" s="26"/>
      <c r="K39" s="16"/>
      <c r="L39" s="26">
        <v>20000</v>
      </c>
      <c r="M39" s="16"/>
      <c r="N39" s="16"/>
      <c r="O39" s="16"/>
      <c r="P39" s="27"/>
    </row>
    <row r="40" spans="1:16" ht="12.75">
      <c r="A40" s="33" t="s">
        <v>249</v>
      </c>
      <c r="B40" s="21" t="s">
        <v>37</v>
      </c>
      <c r="C40" s="22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33"/>
    </row>
    <row r="41" spans="1:16" ht="13.5">
      <c r="A41" s="46"/>
      <c r="B41" s="38" t="s">
        <v>38</v>
      </c>
      <c r="C41" s="22"/>
      <c r="D41" s="16"/>
      <c r="E41" s="16"/>
      <c r="F41" s="16"/>
      <c r="G41" s="16"/>
      <c r="H41" s="16"/>
      <c r="I41" s="47"/>
      <c r="J41" s="47"/>
      <c r="K41" s="16"/>
      <c r="L41" s="16"/>
      <c r="M41" s="16"/>
      <c r="N41" s="16"/>
      <c r="O41" s="16"/>
      <c r="P41" s="17"/>
    </row>
    <row r="42" spans="1:16" ht="12.75">
      <c r="A42" s="48"/>
      <c r="B42" s="21" t="s">
        <v>41</v>
      </c>
      <c r="C42" s="22"/>
      <c r="D42" s="16"/>
      <c r="E42" s="44"/>
      <c r="F42" s="16"/>
      <c r="G42" s="16"/>
      <c r="H42" s="16"/>
      <c r="I42" s="26"/>
      <c r="J42" s="26"/>
      <c r="K42" s="16"/>
      <c r="L42" s="26"/>
      <c r="M42" s="16"/>
      <c r="N42" s="16"/>
      <c r="O42" s="16"/>
      <c r="P42" s="27"/>
    </row>
    <row r="43" spans="1:16" ht="12.75">
      <c r="A43" s="48"/>
      <c r="B43" s="22" t="s">
        <v>42</v>
      </c>
      <c r="C43" s="22"/>
      <c r="D43" s="16"/>
      <c r="E43" s="16"/>
      <c r="F43" s="16"/>
      <c r="G43" s="16"/>
      <c r="H43" s="16"/>
      <c r="I43" s="26"/>
      <c r="J43" s="26"/>
      <c r="K43" s="16"/>
      <c r="L43" s="16"/>
      <c r="M43" s="16"/>
      <c r="N43" s="16"/>
      <c r="O43" s="16"/>
      <c r="P43" s="27"/>
    </row>
    <row r="44" spans="1:16" ht="12.75">
      <c r="A44" s="49"/>
      <c r="B44" s="21" t="s">
        <v>37</v>
      </c>
      <c r="C44" s="21"/>
      <c r="D44" s="24"/>
      <c r="E44" s="24"/>
      <c r="F44" s="24"/>
      <c r="G44" s="24"/>
      <c r="H44" s="24"/>
      <c r="I44" s="50"/>
      <c r="J44" s="50"/>
      <c r="K44" s="24"/>
      <c r="L44" s="24"/>
      <c r="M44" s="24"/>
      <c r="N44" s="24"/>
      <c r="O44" s="24"/>
      <c r="P44" s="25"/>
    </row>
    <row r="45" spans="1:16" ht="12.75">
      <c r="A45" s="45" t="s">
        <v>251</v>
      </c>
      <c r="B45" s="21" t="s">
        <v>87</v>
      </c>
      <c r="C45" s="22" t="s">
        <v>175</v>
      </c>
      <c r="D45" s="16"/>
      <c r="E45" s="16">
        <v>150000</v>
      </c>
      <c r="F45" s="16"/>
      <c r="G45" s="16"/>
      <c r="H45" s="16"/>
      <c r="I45" s="26">
        <v>150000</v>
      </c>
      <c r="J45" s="26"/>
      <c r="K45" s="16"/>
      <c r="L45" s="16"/>
      <c r="M45" s="199"/>
      <c r="N45" s="16"/>
      <c r="O45" s="16"/>
      <c r="P45" s="35" t="s">
        <v>73</v>
      </c>
    </row>
    <row r="46" spans="1:16" ht="12.75">
      <c r="A46" s="45"/>
      <c r="B46" s="22" t="s">
        <v>38</v>
      </c>
      <c r="C46" s="22"/>
      <c r="D46" s="16"/>
      <c r="E46" s="16"/>
      <c r="F46" s="16"/>
      <c r="G46" s="16"/>
      <c r="H46" s="16"/>
      <c r="I46" s="26"/>
      <c r="J46" s="26"/>
      <c r="K46" s="16"/>
      <c r="L46" s="16"/>
      <c r="M46" s="199"/>
      <c r="N46" s="16"/>
      <c r="O46" s="16"/>
      <c r="P46" s="35" t="s">
        <v>172</v>
      </c>
    </row>
    <row r="47" spans="1:16" ht="12.75">
      <c r="A47" s="45"/>
      <c r="B47" s="22" t="s">
        <v>41</v>
      </c>
      <c r="C47" s="22"/>
      <c r="D47" s="16"/>
      <c r="E47" s="16"/>
      <c r="F47" s="16"/>
      <c r="G47" s="16"/>
      <c r="H47" s="16"/>
      <c r="I47" s="26"/>
      <c r="J47" s="26"/>
      <c r="K47" s="16"/>
      <c r="L47" s="16"/>
      <c r="M47" s="199"/>
      <c r="N47" s="16"/>
      <c r="O47" s="16"/>
      <c r="P47" s="35" t="s">
        <v>173</v>
      </c>
    </row>
    <row r="48" spans="1:16" ht="12.75">
      <c r="A48" s="32" t="s">
        <v>169</v>
      </c>
      <c r="B48" s="22"/>
      <c r="C48" s="22" t="s">
        <v>49</v>
      </c>
      <c r="D48" s="16"/>
      <c r="E48" s="16">
        <v>150000</v>
      </c>
      <c r="F48" s="16"/>
      <c r="G48" s="16"/>
      <c r="H48" s="16"/>
      <c r="I48" s="26">
        <v>150000</v>
      </c>
      <c r="J48" s="26"/>
      <c r="K48" s="16"/>
      <c r="L48" s="16"/>
      <c r="M48" s="199"/>
      <c r="N48" s="16"/>
      <c r="O48" s="16"/>
      <c r="P48" s="35" t="s">
        <v>174</v>
      </c>
    </row>
    <row r="49" spans="1:16" ht="12.75">
      <c r="A49" s="45" t="s">
        <v>170</v>
      </c>
      <c r="B49" s="22"/>
      <c r="C49" s="22"/>
      <c r="D49" s="16"/>
      <c r="E49" s="16"/>
      <c r="F49" s="16"/>
      <c r="G49" s="16"/>
      <c r="H49" s="16"/>
      <c r="I49" s="26"/>
      <c r="J49" s="26"/>
      <c r="K49" s="16"/>
      <c r="L49" s="16"/>
      <c r="M49" s="16"/>
      <c r="N49" s="16"/>
      <c r="O49" s="16"/>
      <c r="P49" s="35" t="s">
        <v>214</v>
      </c>
    </row>
    <row r="50" spans="1:16" ht="12.75">
      <c r="A50" s="45" t="s">
        <v>171</v>
      </c>
      <c r="B50" s="22"/>
      <c r="C50" s="22"/>
      <c r="D50" s="16"/>
      <c r="E50" s="16"/>
      <c r="F50" s="16"/>
      <c r="G50" s="16"/>
      <c r="H50" s="16"/>
      <c r="I50" s="26"/>
      <c r="J50" s="26"/>
      <c r="K50" s="16"/>
      <c r="L50" s="16"/>
      <c r="M50" s="16"/>
      <c r="N50" s="16"/>
      <c r="O50" s="16"/>
      <c r="P50" s="35"/>
    </row>
    <row r="51" spans="1:16" ht="12.75">
      <c r="A51" s="45" t="s">
        <v>252</v>
      </c>
      <c r="B51" s="22"/>
      <c r="C51" s="22"/>
      <c r="D51" s="16"/>
      <c r="E51" s="16"/>
      <c r="F51" s="16"/>
      <c r="G51" s="16"/>
      <c r="H51" s="16"/>
      <c r="I51" s="26"/>
      <c r="J51" s="26"/>
      <c r="K51" s="16"/>
      <c r="L51" s="16"/>
      <c r="M51" s="16"/>
      <c r="N51" s="16"/>
      <c r="O51" s="16"/>
      <c r="P51" s="17"/>
    </row>
    <row r="52" spans="1:16" ht="13.5" thickBot="1">
      <c r="A52" s="49"/>
      <c r="B52" s="21"/>
      <c r="C52" s="21"/>
      <c r="D52" s="24"/>
      <c r="E52" s="24"/>
      <c r="F52" s="24"/>
      <c r="G52" s="24"/>
      <c r="H52" s="24"/>
      <c r="I52" s="50"/>
      <c r="J52" s="50"/>
      <c r="K52" s="24"/>
      <c r="L52" s="24"/>
      <c r="M52" s="24"/>
      <c r="N52" s="24"/>
      <c r="O52" s="24"/>
      <c r="P52" s="25"/>
    </row>
    <row r="53" spans="1:16" ht="12.75">
      <c r="A53" s="242" t="s">
        <v>52</v>
      </c>
      <c r="B53" s="242"/>
      <c r="C53" s="189"/>
      <c r="D53" s="267"/>
      <c r="E53" s="267">
        <f>SUM(E35,E25,E14,E31,E27,E45)</f>
        <v>1622403</v>
      </c>
      <c r="F53" s="267"/>
      <c r="G53" s="267"/>
      <c r="H53" s="190"/>
      <c r="I53" s="190">
        <f>SUM(I10,I14,I19,I22,I27,I31,I35,I39,I45)</f>
        <v>6022578.23</v>
      </c>
      <c r="J53" s="190">
        <f>SUM(J14,J19,J22)</f>
        <v>291929.13</v>
      </c>
      <c r="K53" s="190"/>
      <c r="L53" s="190">
        <f>SUM(L10,L14,L19,L22,L27,L31,L35,L39,L45)</f>
        <v>20000</v>
      </c>
      <c r="M53" s="190"/>
      <c r="N53" s="267">
        <f>SUM(N10)</f>
        <v>80000</v>
      </c>
      <c r="O53" s="267"/>
      <c r="P53" s="191"/>
    </row>
    <row r="54" spans="1:16" ht="13.5" thickBot="1">
      <c r="A54" s="238" t="s">
        <v>53</v>
      </c>
      <c r="B54" s="238"/>
      <c r="C54" s="192"/>
      <c r="D54" s="268"/>
      <c r="E54" s="268"/>
      <c r="F54" s="268"/>
      <c r="G54" s="268"/>
      <c r="H54" s="193">
        <f>H15</f>
        <v>5297693.23</v>
      </c>
      <c r="I54" s="193"/>
      <c r="J54" s="193"/>
      <c r="K54" s="193">
        <f>K15</f>
        <v>1289447.13</v>
      </c>
      <c r="L54" s="193"/>
      <c r="M54" s="193"/>
      <c r="N54" s="268"/>
      <c r="O54" s="268"/>
      <c r="P54" s="194"/>
    </row>
    <row r="55" spans="1:16" ht="12.75">
      <c r="A55" s="239" t="s">
        <v>54</v>
      </c>
      <c r="B55" s="239"/>
      <c r="C55" s="195"/>
      <c r="D55" s="267"/>
      <c r="E55" s="267">
        <f>SUM(E53)</f>
        <v>1622403</v>
      </c>
      <c r="F55" s="267"/>
      <c r="G55" s="267"/>
      <c r="H55" s="190"/>
      <c r="I55" s="190">
        <f>I53</f>
        <v>6022578.23</v>
      </c>
      <c r="J55" s="190">
        <f>SUM(J53)</f>
        <v>291929.13</v>
      </c>
      <c r="K55" s="190"/>
      <c r="L55" s="190">
        <f>L53</f>
        <v>20000</v>
      </c>
      <c r="M55" s="190"/>
      <c r="N55" s="267">
        <f>N53</f>
        <v>80000</v>
      </c>
      <c r="O55" s="267"/>
      <c r="P55" s="191"/>
    </row>
    <row r="56" spans="1:16" ht="13.5" thickBot="1">
      <c r="A56" s="240"/>
      <c r="B56" s="240"/>
      <c r="C56" s="196"/>
      <c r="D56" s="268"/>
      <c r="E56" s="268"/>
      <c r="F56" s="268"/>
      <c r="G56" s="268"/>
      <c r="H56" s="193">
        <f>SUM(H54)</f>
        <v>5297693.23</v>
      </c>
      <c r="I56" s="193"/>
      <c r="J56" s="193"/>
      <c r="K56" s="193">
        <f>SUM(K54)</f>
        <v>1289447.13</v>
      </c>
      <c r="L56" s="193"/>
      <c r="M56" s="193"/>
      <c r="N56" s="268"/>
      <c r="O56" s="268"/>
      <c r="P56" s="194"/>
    </row>
    <row r="57" spans="1:16" ht="12.75">
      <c r="A57" s="59"/>
      <c r="B57" s="60"/>
      <c r="C57" s="59"/>
      <c r="D57" s="59"/>
      <c r="E57" s="61"/>
      <c r="F57" s="59"/>
      <c r="G57" s="59"/>
      <c r="H57" s="59"/>
      <c r="I57" s="59"/>
      <c r="J57" s="59"/>
      <c r="K57" s="59"/>
      <c r="L57" s="59"/>
      <c r="M57" s="59"/>
      <c r="N57" s="59"/>
      <c r="O57" s="59"/>
      <c r="P57" s="59"/>
    </row>
    <row r="58" spans="1:16" ht="12.75">
      <c r="A58" s="59"/>
      <c r="B58" s="60"/>
      <c r="C58" s="59"/>
      <c r="D58" s="59"/>
      <c r="E58" s="61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</row>
    <row r="59" spans="1:16" ht="12.75">
      <c r="A59" s="59"/>
      <c r="B59" s="60"/>
      <c r="C59" s="59"/>
      <c r="D59" s="59"/>
      <c r="E59" s="61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</row>
    <row r="60" spans="1:16" ht="13.5" thickBot="1">
      <c r="A60" s="243" t="s">
        <v>55</v>
      </c>
      <c r="B60" s="269"/>
      <c r="C60" s="269"/>
      <c r="D60" s="269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</row>
    <row r="61" spans="1:16" ht="13.5" thickBot="1">
      <c r="A61" s="1" t="s">
        <v>0</v>
      </c>
      <c r="B61" s="244" t="s">
        <v>1</v>
      </c>
      <c r="C61" s="1" t="s">
        <v>2</v>
      </c>
      <c r="D61" s="247" t="s">
        <v>3</v>
      </c>
      <c r="E61" s="247"/>
      <c r="F61" s="247" t="s">
        <v>4</v>
      </c>
      <c r="G61" s="247"/>
      <c r="H61" s="248" t="s">
        <v>5</v>
      </c>
      <c r="I61" s="248"/>
      <c r="J61" s="248"/>
      <c r="K61" s="248"/>
      <c r="L61" s="248"/>
      <c r="M61" s="248"/>
      <c r="N61" s="247" t="s">
        <v>6</v>
      </c>
      <c r="O61" s="247"/>
      <c r="P61" s="247" t="s">
        <v>7</v>
      </c>
    </row>
    <row r="62" spans="1:16" ht="13.5" thickBot="1">
      <c r="A62" s="2" t="s">
        <v>8</v>
      </c>
      <c r="B62" s="245"/>
      <c r="C62" s="2" t="s">
        <v>9</v>
      </c>
      <c r="D62" s="249" t="s">
        <v>10</v>
      </c>
      <c r="E62" s="249"/>
      <c r="F62" s="249" t="s">
        <v>11</v>
      </c>
      <c r="G62" s="249"/>
      <c r="H62" s="241" t="s">
        <v>12</v>
      </c>
      <c r="I62" s="241"/>
      <c r="J62" s="241">
        <v>2010</v>
      </c>
      <c r="K62" s="241"/>
      <c r="L62" s="241">
        <v>2011</v>
      </c>
      <c r="M62" s="241"/>
      <c r="N62" s="249"/>
      <c r="O62" s="249"/>
      <c r="P62" s="250"/>
    </row>
    <row r="63" spans="1:16" ht="13.5" thickBot="1">
      <c r="A63" s="5"/>
      <c r="B63" s="246"/>
      <c r="C63" s="3"/>
      <c r="D63" s="3" t="s">
        <v>13</v>
      </c>
      <c r="E63" s="6" t="s">
        <v>14</v>
      </c>
      <c r="F63" s="3" t="s">
        <v>13</v>
      </c>
      <c r="G63" s="3" t="s">
        <v>14</v>
      </c>
      <c r="H63" s="3" t="s">
        <v>13</v>
      </c>
      <c r="I63" s="3" t="s">
        <v>14</v>
      </c>
      <c r="J63" s="3" t="s">
        <v>13</v>
      </c>
      <c r="K63" s="3" t="s">
        <v>14</v>
      </c>
      <c r="L63" s="4" t="s">
        <v>13</v>
      </c>
      <c r="M63" s="4" t="s">
        <v>14</v>
      </c>
      <c r="N63" s="4" t="s">
        <v>13</v>
      </c>
      <c r="O63" s="4" t="s">
        <v>14</v>
      </c>
      <c r="P63" s="249"/>
    </row>
    <row r="64" spans="1:16" ht="13.5" thickBot="1">
      <c r="A64" s="7" t="s">
        <v>15</v>
      </c>
      <c r="B64" s="7" t="s">
        <v>16</v>
      </c>
      <c r="C64" s="7" t="s">
        <v>17</v>
      </c>
      <c r="D64" s="7" t="s">
        <v>18</v>
      </c>
      <c r="E64" s="8" t="s">
        <v>19</v>
      </c>
      <c r="F64" s="7" t="s">
        <v>20</v>
      </c>
      <c r="G64" s="7" t="s">
        <v>21</v>
      </c>
      <c r="H64" s="7" t="s">
        <v>22</v>
      </c>
      <c r="I64" s="7" t="s">
        <v>23</v>
      </c>
      <c r="J64" s="7" t="s">
        <v>24</v>
      </c>
      <c r="K64" s="7" t="s">
        <v>25</v>
      </c>
      <c r="L64" s="7" t="s">
        <v>26</v>
      </c>
      <c r="M64" s="7" t="s">
        <v>27</v>
      </c>
      <c r="N64" s="7" t="s">
        <v>28</v>
      </c>
      <c r="O64" s="7" t="s">
        <v>29</v>
      </c>
      <c r="P64" s="7" t="s">
        <v>30</v>
      </c>
    </row>
    <row r="65" spans="1:16" ht="12.75">
      <c r="A65" s="62" t="s">
        <v>31</v>
      </c>
      <c r="B65" s="10"/>
      <c r="C65" s="10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11"/>
    </row>
    <row r="66" spans="1:16" ht="12.75">
      <c r="A66" s="62" t="s">
        <v>56</v>
      </c>
      <c r="B66" s="13"/>
      <c r="C66" s="13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64"/>
    </row>
    <row r="67" spans="1:16" ht="12.75">
      <c r="A67" s="62"/>
      <c r="B67" s="13"/>
      <c r="C67" s="13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64"/>
    </row>
    <row r="68" spans="1:16" ht="12.75">
      <c r="A68" s="65" t="s">
        <v>57</v>
      </c>
      <c r="B68" s="22" t="s">
        <v>35</v>
      </c>
      <c r="C68" s="22" t="s">
        <v>58</v>
      </c>
      <c r="D68" s="66"/>
      <c r="E68" s="66">
        <v>17000</v>
      </c>
      <c r="F68" s="66"/>
      <c r="G68" s="66"/>
      <c r="H68" s="67"/>
      <c r="I68" s="67">
        <v>17000</v>
      </c>
      <c r="J68" s="15"/>
      <c r="K68" s="15"/>
      <c r="L68" s="15"/>
      <c r="M68" s="15"/>
      <c r="N68" s="15"/>
      <c r="O68" s="15"/>
      <c r="P68" s="64"/>
    </row>
    <row r="69" spans="1:16" ht="12.75">
      <c r="A69" s="68" t="s">
        <v>59</v>
      </c>
      <c r="B69" s="21" t="s">
        <v>37</v>
      </c>
      <c r="C69" s="22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64"/>
    </row>
    <row r="70" spans="1:16" ht="12.75">
      <c r="A70" s="65" t="s">
        <v>60</v>
      </c>
      <c r="B70" s="22" t="s">
        <v>61</v>
      </c>
      <c r="C70" s="22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64"/>
    </row>
    <row r="71" spans="1:16" ht="12.75">
      <c r="A71" s="65" t="s">
        <v>62</v>
      </c>
      <c r="B71" s="22" t="s">
        <v>63</v>
      </c>
      <c r="C71" s="22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64"/>
    </row>
    <row r="72" spans="1:16" ht="12.75">
      <c r="A72" s="62"/>
      <c r="B72" s="13"/>
      <c r="C72" s="13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4"/>
    </row>
    <row r="73" spans="1:16" ht="12.75">
      <c r="A73" s="70" t="s">
        <v>64</v>
      </c>
      <c r="B73" s="71" t="s">
        <v>35</v>
      </c>
      <c r="C73" s="72" t="s">
        <v>65</v>
      </c>
      <c r="D73" s="66">
        <f>SUM(H73)</f>
        <v>300000</v>
      </c>
      <c r="E73" s="66"/>
      <c r="F73" s="66"/>
      <c r="G73" s="66"/>
      <c r="H73" s="67">
        <v>300000</v>
      </c>
      <c r="I73" s="67"/>
      <c r="J73" s="15"/>
      <c r="K73" s="15"/>
      <c r="L73" s="15"/>
      <c r="M73" s="200"/>
      <c r="N73" s="15"/>
      <c r="O73" s="15"/>
      <c r="P73" s="73" t="s">
        <v>66</v>
      </c>
    </row>
    <row r="74" spans="1:16" ht="12.75">
      <c r="A74" s="74" t="s">
        <v>67</v>
      </c>
      <c r="B74" s="75" t="s">
        <v>37</v>
      </c>
      <c r="C74" s="76"/>
      <c r="D74" s="15"/>
      <c r="E74" s="15"/>
      <c r="F74" s="15"/>
      <c r="G74" s="15"/>
      <c r="H74" s="15"/>
      <c r="I74" s="15"/>
      <c r="J74" s="15"/>
      <c r="K74" s="15"/>
      <c r="L74" s="15"/>
      <c r="M74" s="200"/>
      <c r="N74" s="15"/>
      <c r="O74" s="15"/>
      <c r="P74" s="77" t="s">
        <v>210</v>
      </c>
    </row>
    <row r="75" spans="1:16" ht="12.75">
      <c r="A75" s="74" t="s">
        <v>68</v>
      </c>
      <c r="B75" s="78" t="s">
        <v>61</v>
      </c>
      <c r="C75" s="76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64"/>
    </row>
    <row r="76" spans="1:16" ht="12.75">
      <c r="A76" s="74"/>
      <c r="B76" s="78" t="s">
        <v>63</v>
      </c>
      <c r="C76" s="76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64"/>
    </row>
    <row r="77" spans="1:16" ht="12.75">
      <c r="A77" s="80"/>
      <c r="B77" s="13"/>
      <c r="C77" s="30"/>
      <c r="D77" s="69"/>
      <c r="E77" s="69"/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79"/>
    </row>
    <row r="78" spans="1:16" ht="12.75">
      <c r="A78" s="110" t="s">
        <v>192</v>
      </c>
      <c r="B78" s="38" t="s">
        <v>35</v>
      </c>
      <c r="C78" s="18" t="s">
        <v>69</v>
      </c>
      <c r="D78" s="15"/>
      <c r="E78" s="15"/>
      <c r="F78" s="15"/>
      <c r="G78" s="15"/>
      <c r="H78" s="15"/>
      <c r="I78" s="67">
        <v>33000</v>
      </c>
      <c r="J78" s="67">
        <v>33000</v>
      </c>
      <c r="K78" s="15"/>
      <c r="L78" s="15"/>
      <c r="M78" s="200"/>
      <c r="N78" s="15"/>
      <c r="O78" s="15"/>
      <c r="P78" s="73" t="s">
        <v>66</v>
      </c>
    </row>
    <row r="79" spans="1:16" ht="12.75">
      <c r="A79" s="110" t="s">
        <v>193</v>
      </c>
      <c r="B79" s="21" t="s">
        <v>37</v>
      </c>
      <c r="C79" s="13"/>
      <c r="D79" s="15"/>
      <c r="E79" s="15"/>
      <c r="F79" s="15"/>
      <c r="G79" s="15"/>
      <c r="H79" s="15"/>
      <c r="I79" s="15"/>
      <c r="J79" s="15"/>
      <c r="K79" s="15"/>
      <c r="L79" s="15"/>
      <c r="M79" s="200"/>
      <c r="N79" s="15"/>
      <c r="O79" s="15"/>
      <c r="P79" s="77" t="s">
        <v>210</v>
      </c>
    </row>
    <row r="80" spans="1:16" ht="12.75">
      <c r="A80" s="110" t="s">
        <v>194</v>
      </c>
      <c r="B80" s="22" t="s">
        <v>61</v>
      </c>
      <c r="C80" s="13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64"/>
    </row>
    <row r="81" spans="1:16" ht="12.75">
      <c r="A81" s="80"/>
      <c r="B81" s="21" t="s">
        <v>63</v>
      </c>
      <c r="C81" s="30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79"/>
    </row>
    <row r="82" spans="1:16" ht="12.75">
      <c r="A82" s="70" t="s">
        <v>250</v>
      </c>
      <c r="B82" s="71" t="s">
        <v>35</v>
      </c>
      <c r="C82" s="227" t="s">
        <v>51</v>
      </c>
      <c r="D82" s="86"/>
      <c r="E82" s="228">
        <f>SUM(I82)</f>
        <v>92000</v>
      </c>
      <c r="F82" s="86"/>
      <c r="G82" s="229"/>
      <c r="H82" s="230"/>
      <c r="I82" s="231">
        <v>92000</v>
      </c>
      <c r="J82" s="86"/>
      <c r="K82" s="86"/>
      <c r="L82" s="86"/>
      <c r="M82" s="86"/>
      <c r="N82" s="86"/>
      <c r="O82" s="86"/>
      <c r="P82" s="232"/>
    </row>
    <row r="83" spans="1:16" ht="12.75">
      <c r="A83" s="85" t="s">
        <v>70</v>
      </c>
      <c r="B83" s="75" t="s">
        <v>37</v>
      </c>
      <c r="C83" s="81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64"/>
    </row>
    <row r="84" spans="1:16" ht="12.75">
      <c r="A84" s="74"/>
      <c r="B84" s="78" t="s">
        <v>61</v>
      </c>
      <c r="C84" s="81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64"/>
    </row>
    <row r="85" spans="1:16" ht="12.75">
      <c r="A85" s="74"/>
      <c r="B85" s="78" t="s">
        <v>63</v>
      </c>
      <c r="C85" s="81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64"/>
    </row>
    <row r="86" spans="1:16" ht="12.75">
      <c r="A86" s="74"/>
      <c r="B86" s="78"/>
      <c r="C86" s="81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64"/>
    </row>
    <row r="87" spans="1:16" ht="12.75">
      <c r="A87" s="70" t="s">
        <v>71</v>
      </c>
      <c r="B87" s="71" t="s">
        <v>35</v>
      </c>
      <c r="C87" s="38" t="s">
        <v>72</v>
      </c>
      <c r="D87" s="86"/>
      <c r="E87" s="87">
        <v>1970000</v>
      </c>
      <c r="F87" s="86"/>
      <c r="G87" s="86"/>
      <c r="H87" s="86"/>
      <c r="I87" s="88">
        <v>200000</v>
      </c>
      <c r="J87" s="88"/>
      <c r="K87" s="88">
        <v>670000</v>
      </c>
      <c r="L87" s="88"/>
      <c r="M87" s="88">
        <v>300000</v>
      </c>
      <c r="N87" s="86"/>
      <c r="O87" s="86"/>
      <c r="P87" s="89" t="s">
        <v>73</v>
      </c>
    </row>
    <row r="88" spans="1:16" ht="12.75">
      <c r="A88" s="74" t="s">
        <v>162</v>
      </c>
      <c r="B88" s="75" t="s">
        <v>37</v>
      </c>
      <c r="C88" s="22"/>
      <c r="D88" s="15"/>
      <c r="E88" s="15"/>
      <c r="F88" s="15"/>
      <c r="G88" s="15"/>
      <c r="H88" s="15"/>
      <c r="I88" s="66"/>
      <c r="J88" s="66"/>
      <c r="K88" s="66">
        <v>400000</v>
      </c>
      <c r="L88" s="66"/>
      <c r="M88" s="66">
        <v>400000</v>
      </c>
      <c r="N88" s="15"/>
      <c r="O88" s="15"/>
      <c r="P88" s="33" t="s">
        <v>211</v>
      </c>
    </row>
    <row r="89" spans="1:16" ht="12.75">
      <c r="A89" s="74" t="s">
        <v>163</v>
      </c>
      <c r="B89" s="78" t="s">
        <v>61</v>
      </c>
      <c r="C89" s="22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64"/>
    </row>
    <row r="90" spans="1:16" ht="12.75">
      <c r="A90" s="74"/>
      <c r="B90" s="22" t="s">
        <v>63</v>
      </c>
      <c r="C90" s="22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64"/>
    </row>
    <row r="91" spans="1:16" ht="14.25" customHeight="1">
      <c r="A91" s="90"/>
      <c r="B91" s="75"/>
      <c r="C91" s="91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79"/>
    </row>
    <row r="92" spans="1:16" ht="12.75">
      <c r="A92" s="70" t="s">
        <v>71</v>
      </c>
      <c r="B92" s="71" t="s">
        <v>35</v>
      </c>
      <c r="C92" s="38" t="s">
        <v>120</v>
      </c>
      <c r="D92" s="66">
        <f>SUM(H92:N94)</f>
        <v>2500000</v>
      </c>
      <c r="E92" s="15"/>
      <c r="F92" s="15"/>
      <c r="G92" s="15"/>
      <c r="H92" s="67">
        <v>50000</v>
      </c>
      <c r="I92" s="67"/>
      <c r="J92" s="67">
        <v>50000</v>
      </c>
      <c r="K92" s="67"/>
      <c r="L92" s="67">
        <v>800000</v>
      </c>
      <c r="M92" s="15"/>
      <c r="N92" s="66">
        <v>1200000</v>
      </c>
      <c r="O92" s="15"/>
      <c r="P92" s="89" t="s">
        <v>73</v>
      </c>
    </row>
    <row r="93" spans="1:16" ht="12.75">
      <c r="A93" s="74" t="s">
        <v>164</v>
      </c>
      <c r="B93" s="75" t="s">
        <v>37</v>
      </c>
      <c r="C93" s="81"/>
      <c r="D93" s="15"/>
      <c r="E93" s="15"/>
      <c r="F93" s="15"/>
      <c r="G93" s="15"/>
      <c r="H93" s="66"/>
      <c r="I93" s="66"/>
      <c r="J93" s="66"/>
      <c r="K93" s="66"/>
      <c r="L93" s="66">
        <v>400000</v>
      </c>
      <c r="M93" s="15"/>
      <c r="N93" s="15"/>
      <c r="O93" s="15"/>
      <c r="P93" s="33" t="s">
        <v>211</v>
      </c>
    </row>
    <row r="94" spans="1:16" ht="12.75">
      <c r="A94" s="74" t="s">
        <v>74</v>
      </c>
      <c r="B94" s="78" t="s">
        <v>61</v>
      </c>
      <c r="C94" s="81"/>
      <c r="D94" s="15"/>
      <c r="E94" s="15"/>
      <c r="F94" s="15"/>
      <c r="G94" s="15"/>
      <c r="H94" s="66"/>
      <c r="I94" s="66"/>
      <c r="J94" s="66"/>
      <c r="K94" s="66"/>
      <c r="L94" s="66"/>
      <c r="M94" s="15"/>
      <c r="N94" s="15"/>
      <c r="O94" s="15"/>
      <c r="P94" s="64"/>
    </row>
    <row r="95" spans="1:16" ht="12.75">
      <c r="A95" s="74"/>
      <c r="B95" s="22" t="s">
        <v>63</v>
      </c>
      <c r="C95" s="81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64"/>
    </row>
    <row r="96" spans="1:16" ht="13.5" thickBot="1">
      <c r="A96" s="90"/>
      <c r="B96" s="75"/>
      <c r="C96" s="91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79"/>
    </row>
    <row r="97" spans="1:16" ht="12.75" hidden="1">
      <c r="A97" s="70" t="s">
        <v>75</v>
      </c>
      <c r="B97" s="38" t="s">
        <v>61</v>
      </c>
      <c r="C97" s="38" t="s">
        <v>72</v>
      </c>
      <c r="D97" s="87"/>
      <c r="E97" s="82"/>
      <c r="F97" s="83"/>
      <c r="G97" s="83"/>
      <c r="H97" s="84"/>
      <c r="I97" s="84"/>
      <c r="J97" s="84"/>
      <c r="K97" s="84"/>
      <c r="L97" s="84"/>
      <c r="M97" s="84"/>
      <c r="N97" s="15"/>
      <c r="O97" s="15"/>
      <c r="P97" s="92"/>
    </row>
    <row r="98" spans="1:16" ht="12.75" hidden="1">
      <c r="A98" s="74" t="s">
        <v>76</v>
      </c>
      <c r="B98" s="93" t="s">
        <v>77</v>
      </c>
      <c r="C98" s="22"/>
      <c r="D98" s="15"/>
      <c r="E98" s="83"/>
      <c r="F98" s="83"/>
      <c r="G98" s="83"/>
      <c r="H98" s="83"/>
      <c r="I98" s="83"/>
      <c r="J98" s="83"/>
      <c r="K98" s="83"/>
      <c r="L98" s="83"/>
      <c r="M98" s="83"/>
      <c r="N98" s="15"/>
      <c r="O98" s="15"/>
      <c r="P98" s="92"/>
    </row>
    <row r="99" spans="1:16" ht="12.75" hidden="1">
      <c r="A99" s="90"/>
      <c r="B99" s="75"/>
      <c r="C99" s="21"/>
      <c r="D99" s="69"/>
      <c r="E99" s="94"/>
      <c r="F99" s="94"/>
      <c r="G99" s="94"/>
      <c r="H99" s="94"/>
      <c r="I99" s="94"/>
      <c r="J99" s="94"/>
      <c r="K99" s="94"/>
      <c r="L99" s="94"/>
      <c r="M99" s="94"/>
      <c r="N99" s="69"/>
      <c r="O99" s="69"/>
      <c r="P99" s="95"/>
    </row>
    <row r="100" spans="1:16" ht="12.75" hidden="1">
      <c r="A100" s="70" t="s">
        <v>75</v>
      </c>
      <c r="B100" s="38" t="s">
        <v>61</v>
      </c>
      <c r="C100" s="38" t="s">
        <v>78</v>
      </c>
      <c r="D100" s="66"/>
      <c r="E100" s="83"/>
      <c r="F100" s="83"/>
      <c r="G100" s="83"/>
      <c r="H100" s="83"/>
      <c r="I100" s="83"/>
      <c r="J100" s="84"/>
      <c r="K100" s="84"/>
      <c r="L100" s="84"/>
      <c r="M100" s="83"/>
      <c r="N100" s="15"/>
      <c r="O100" s="15"/>
      <c r="P100" s="92"/>
    </row>
    <row r="101" spans="1:16" ht="13.5" hidden="1" thickBot="1">
      <c r="A101" s="74" t="s">
        <v>76</v>
      </c>
      <c r="B101" s="93" t="s">
        <v>77</v>
      </c>
      <c r="C101" s="22"/>
      <c r="D101" s="15"/>
      <c r="E101" s="83"/>
      <c r="F101" s="83"/>
      <c r="G101" s="83"/>
      <c r="H101" s="83"/>
      <c r="I101" s="83"/>
      <c r="J101" s="83"/>
      <c r="K101" s="83"/>
      <c r="L101" s="83"/>
      <c r="M101" s="83"/>
      <c r="N101" s="15"/>
      <c r="O101" s="15"/>
      <c r="P101" s="92"/>
    </row>
    <row r="102" spans="1:16" ht="12.75">
      <c r="A102" s="242" t="s">
        <v>52</v>
      </c>
      <c r="B102" s="242"/>
      <c r="C102" s="51"/>
      <c r="D102" s="264">
        <f>D92+D73</f>
        <v>2800000</v>
      </c>
      <c r="E102" s="264">
        <f>SUM(E68,E73,,E82,E87,E92,E97+E100)</f>
        <v>2079000</v>
      </c>
      <c r="F102" s="191"/>
      <c r="G102" s="191"/>
      <c r="H102" s="197">
        <f>SUM(H68,H73,H82,H87,H92,H97,H100)</f>
        <v>350000</v>
      </c>
      <c r="I102" s="197">
        <f>SUM(I68,I73,I82,I87,I92,I97+I100+I78)</f>
        <v>342000</v>
      </c>
      <c r="J102" s="197">
        <f>SUM(J68,J73,J82,J87,J92,J97+J100+J78)</f>
        <v>83000</v>
      </c>
      <c r="K102" s="197">
        <f>SUM(K68,K73,,K82,K87,K92,K97+K100)</f>
        <v>670000</v>
      </c>
      <c r="L102" s="198">
        <f>SUM(L97,L92,L87,L82,,L73,L68+L100)</f>
        <v>800000</v>
      </c>
      <c r="M102" s="198">
        <f>SUM(M97,M92,M87,M82,,M73,M68+M100)</f>
        <v>300000</v>
      </c>
      <c r="N102" s="264">
        <f>N92</f>
        <v>1200000</v>
      </c>
      <c r="O102" s="236"/>
      <c r="P102" s="28"/>
    </row>
    <row r="103" spans="1:16" ht="13.5" thickBot="1">
      <c r="A103" s="238" t="s">
        <v>53</v>
      </c>
      <c r="B103" s="238"/>
      <c r="C103" s="54"/>
      <c r="D103" s="265"/>
      <c r="E103" s="265"/>
      <c r="F103" s="194"/>
      <c r="G103" s="194"/>
      <c r="H103" s="194"/>
      <c r="I103" s="194"/>
      <c r="J103" s="194"/>
      <c r="K103" s="194">
        <f>SUM(K69,K74,,K83,K88,K93,K98+K101)</f>
        <v>400000</v>
      </c>
      <c r="L103" s="194">
        <f>SUM(L69,L74,,L83,L88,L93,L98+L101)</f>
        <v>400000</v>
      </c>
      <c r="M103" s="194">
        <f>SUM(M69,M74,,M83,M88,M93,M98+M101)</f>
        <v>400000</v>
      </c>
      <c r="N103" s="265"/>
      <c r="O103" s="237"/>
      <c r="P103" s="29"/>
    </row>
    <row r="104" spans="1:16" ht="12.75">
      <c r="A104" s="239" t="s">
        <v>54</v>
      </c>
      <c r="B104" s="239"/>
      <c r="C104" s="57"/>
      <c r="D104" s="264">
        <f>D102</f>
        <v>2800000</v>
      </c>
      <c r="E104" s="264">
        <f>SUM(E102)</f>
        <v>2079000</v>
      </c>
      <c r="F104" s="264"/>
      <c r="G104" s="264"/>
      <c r="H104" s="197">
        <f aca="true" t="shared" si="0" ref="H104:M104">H102</f>
        <v>350000</v>
      </c>
      <c r="I104" s="197">
        <f t="shared" si="0"/>
        <v>342000</v>
      </c>
      <c r="J104" s="197">
        <f t="shared" si="0"/>
        <v>83000</v>
      </c>
      <c r="K104" s="197">
        <f t="shared" si="0"/>
        <v>670000</v>
      </c>
      <c r="L104" s="197">
        <f t="shared" si="0"/>
        <v>800000</v>
      </c>
      <c r="M104" s="197">
        <f t="shared" si="0"/>
        <v>300000</v>
      </c>
      <c r="N104" s="264">
        <f>N102</f>
        <v>1200000</v>
      </c>
      <c r="O104" s="236"/>
      <c r="P104" s="28"/>
    </row>
    <row r="105" spans="1:16" ht="13.5" thickBot="1">
      <c r="A105" s="240"/>
      <c r="B105" s="240"/>
      <c r="C105" s="58"/>
      <c r="D105" s="265"/>
      <c r="E105" s="265"/>
      <c r="F105" s="265"/>
      <c r="G105" s="266"/>
      <c r="H105" s="194"/>
      <c r="I105" s="194"/>
      <c r="J105" s="194"/>
      <c r="K105" s="194">
        <f>K103</f>
        <v>400000</v>
      </c>
      <c r="L105" s="194">
        <f>L103</f>
        <v>400000</v>
      </c>
      <c r="M105" s="194">
        <f>M103</f>
        <v>400000</v>
      </c>
      <c r="N105" s="265"/>
      <c r="O105" s="237"/>
      <c r="P105" s="29"/>
    </row>
    <row r="106" spans="1:16" ht="12.75">
      <c r="A106" s="99"/>
      <c r="B106" s="100"/>
      <c r="C106" s="99"/>
      <c r="D106" s="99"/>
      <c r="E106" s="101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</row>
    <row r="107" spans="1:16" ht="12.75">
      <c r="A107" s="102"/>
      <c r="B107" s="60"/>
      <c r="C107" s="102"/>
      <c r="D107" s="102"/>
      <c r="E107" s="103"/>
      <c r="F107" s="102"/>
      <c r="G107" s="102"/>
      <c r="H107" s="102"/>
      <c r="I107" s="102"/>
      <c r="J107" s="102"/>
      <c r="K107" s="102"/>
      <c r="L107" s="102"/>
      <c r="M107" s="102"/>
      <c r="N107" s="102"/>
      <c r="O107" s="102"/>
      <c r="P107" s="102"/>
    </row>
    <row r="108" spans="1:16" ht="12.75">
      <c r="A108" s="102"/>
      <c r="B108" s="60"/>
      <c r="C108" s="102"/>
      <c r="D108" s="102"/>
      <c r="E108" s="103"/>
      <c r="F108" s="102"/>
      <c r="G108" s="102"/>
      <c r="H108" s="102"/>
      <c r="I108" s="102"/>
      <c r="J108" s="102"/>
      <c r="K108" s="102"/>
      <c r="L108" s="102"/>
      <c r="M108" s="102"/>
      <c r="N108" s="102"/>
      <c r="O108" s="102"/>
      <c r="P108" s="102"/>
    </row>
    <row r="109" spans="1:16" ht="13.5" thickBot="1">
      <c r="A109" s="259" t="s">
        <v>79</v>
      </c>
      <c r="B109" s="260"/>
      <c r="C109" s="260"/>
      <c r="D109" s="260"/>
      <c r="E109" s="260"/>
      <c r="F109" s="260"/>
      <c r="G109" s="260"/>
      <c r="H109" s="260"/>
      <c r="I109" s="260"/>
      <c r="J109" s="260"/>
      <c r="K109" s="260"/>
      <c r="L109" s="260"/>
      <c r="M109" s="260"/>
      <c r="N109" s="260"/>
      <c r="O109" s="260"/>
      <c r="P109" s="261"/>
    </row>
    <row r="110" spans="1:16" ht="13.5" thickBot="1">
      <c r="A110" s="104" t="s">
        <v>0</v>
      </c>
      <c r="B110" s="262" t="s">
        <v>1</v>
      </c>
      <c r="C110" s="104" t="s">
        <v>2</v>
      </c>
      <c r="D110" s="263" t="s">
        <v>3</v>
      </c>
      <c r="E110" s="263"/>
      <c r="F110" s="263" t="s">
        <v>4</v>
      </c>
      <c r="G110" s="263"/>
      <c r="H110" s="241" t="s">
        <v>5</v>
      </c>
      <c r="I110" s="241"/>
      <c r="J110" s="241"/>
      <c r="K110" s="241"/>
      <c r="L110" s="241"/>
      <c r="M110" s="241"/>
      <c r="N110" s="263" t="s">
        <v>6</v>
      </c>
      <c r="O110" s="263"/>
      <c r="P110" s="263" t="s">
        <v>7</v>
      </c>
    </row>
    <row r="111" spans="1:16" ht="13.5" thickBot="1">
      <c r="A111" s="2" t="s">
        <v>8</v>
      </c>
      <c r="B111" s="245"/>
      <c r="C111" s="2" t="s">
        <v>9</v>
      </c>
      <c r="D111" s="249" t="s">
        <v>10</v>
      </c>
      <c r="E111" s="249"/>
      <c r="F111" s="249" t="s">
        <v>11</v>
      </c>
      <c r="G111" s="249"/>
      <c r="H111" s="241" t="s">
        <v>12</v>
      </c>
      <c r="I111" s="241"/>
      <c r="J111" s="241">
        <v>2010</v>
      </c>
      <c r="K111" s="241"/>
      <c r="L111" s="241">
        <v>2011</v>
      </c>
      <c r="M111" s="241"/>
      <c r="N111" s="249"/>
      <c r="O111" s="249"/>
      <c r="P111" s="250"/>
    </row>
    <row r="112" spans="1:16" ht="13.5" thickBot="1">
      <c r="A112" s="5"/>
      <c r="B112" s="246"/>
      <c r="C112" s="3"/>
      <c r="D112" s="3" t="s">
        <v>13</v>
      </c>
      <c r="E112" s="6" t="s">
        <v>14</v>
      </c>
      <c r="F112" s="3" t="s">
        <v>13</v>
      </c>
      <c r="G112" s="3" t="s">
        <v>14</v>
      </c>
      <c r="H112" s="3" t="s">
        <v>13</v>
      </c>
      <c r="I112" s="3" t="s">
        <v>14</v>
      </c>
      <c r="J112" s="3" t="s">
        <v>13</v>
      </c>
      <c r="K112" s="3" t="s">
        <v>14</v>
      </c>
      <c r="L112" s="4" t="s">
        <v>13</v>
      </c>
      <c r="M112" s="4" t="s">
        <v>14</v>
      </c>
      <c r="N112" s="4" t="s">
        <v>13</v>
      </c>
      <c r="O112" s="4" t="s">
        <v>14</v>
      </c>
      <c r="P112" s="249"/>
    </row>
    <row r="113" spans="1:16" ht="13.5" thickBot="1">
      <c r="A113" s="7" t="s">
        <v>15</v>
      </c>
      <c r="B113" s="7" t="s">
        <v>16</v>
      </c>
      <c r="C113" s="7" t="s">
        <v>17</v>
      </c>
      <c r="D113" s="7" t="s">
        <v>18</v>
      </c>
      <c r="E113" s="8" t="s">
        <v>19</v>
      </c>
      <c r="F113" s="7" t="s">
        <v>20</v>
      </c>
      <c r="G113" s="7" t="s">
        <v>21</v>
      </c>
      <c r="H113" s="7" t="s">
        <v>22</v>
      </c>
      <c r="I113" s="7" t="s">
        <v>23</v>
      </c>
      <c r="J113" s="7" t="s">
        <v>24</v>
      </c>
      <c r="K113" s="7" t="s">
        <v>25</v>
      </c>
      <c r="L113" s="7" t="s">
        <v>26</v>
      </c>
      <c r="M113" s="7" t="s">
        <v>27</v>
      </c>
      <c r="N113" s="7" t="s">
        <v>28</v>
      </c>
      <c r="O113" s="7" t="s">
        <v>29</v>
      </c>
      <c r="P113" s="7" t="s">
        <v>30</v>
      </c>
    </row>
    <row r="114" spans="1:16" ht="12.75">
      <c r="A114" s="62" t="s">
        <v>80</v>
      </c>
      <c r="B114" s="10"/>
      <c r="C114" s="10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209" t="s">
        <v>232</v>
      </c>
    </row>
    <row r="115" spans="1:16" ht="12.75">
      <c r="A115" s="62" t="s">
        <v>182</v>
      </c>
      <c r="B115" s="13"/>
      <c r="C115" s="13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210" t="s">
        <v>233</v>
      </c>
    </row>
    <row r="116" spans="1:16" ht="13.5">
      <c r="A116" s="208" t="s">
        <v>81</v>
      </c>
      <c r="B116" s="18" t="s">
        <v>82</v>
      </c>
      <c r="C116" s="18" t="s">
        <v>83</v>
      </c>
      <c r="D116" s="17"/>
      <c r="E116" s="17">
        <f>G116+I116+K116+K117</f>
        <v>11700000</v>
      </c>
      <c r="F116" s="17"/>
      <c r="G116" s="17">
        <v>35380</v>
      </c>
      <c r="H116" s="17"/>
      <c r="I116" s="106">
        <v>2056336</v>
      </c>
      <c r="J116" s="106"/>
      <c r="K116" s="106">
        <v>7531284</v>
      </c>
      <c r="L116" s="106"/>
      <c r="M116" s="106"/>
      <c r="N116" s="17"/>
      <c r="O116" s="17"/>
      <c r="P116" s="211" t="s">
        <v>94</v>
      </c>
    </row>
    <row r="117" spans="1:16" ht="13.5">
      <c r="A117" s="208" t="s">
        <v>84</v>
      </c>
      <c r="B117" s="23" t="s">
        <v>37</v>
      </c>
      <c r="C117" s="18"/>
      <c r="D117" s="17"/>
      <c r="E117" s="17"/>
      <c r="F117" s="17"/>
      <c r="G117" s="17"/>
      <c r="H117" s="17"/>
      <c r="I117" s="106"/>
      <c r="J117" s="106"/>
      <c r="K117" s="17">
        <v>2077000</v>
      </c>
      <c r="L117" s="106"/>
      <c r="M117" s="106"/>
      <c r="N117" s="17"/>
      <c r="O117" s="17"/>
      <c r="P117" s="211" t="s">
        <v>95</v>
      </c>
    </row>
    <row r="118" spans="1:16" ht="13.5">
      <c r="A118" s="208" t="s">
        <v>85</v>
      </c>
      <c r="B118" s="18" t="s">
        <v>86</v>
      </c>
      <c r="C118" s="18"/>
      <c r="D118" s="17"/>
      <c r="E118" s="17"/>
      <c r="F118" s="17"/>
      <c r="G118" s="17"/>
      <c r="H118" s="17"/>
      <c r="I118" s="106"/>
      <c r="J118" s="106"/>
      <c r="K118" s="106"/>
      <c r="L118" s="106"/>
      <c r="M118" s="106"/>
      <c r="N118" s="17"/>
      <c r="O118" s="17"/>
      <c r="P118" s="211" t="s">
        <v>234</v>
      </c>
    </row>
    <row r="119" spans="1:16" ht="13.5">
      <c r="A119" s="62"/>
      <c r="B119" s="23" t="s">
        <v>41</v>
      </c>
      <c r="C119" s="18"/>
      <c r="D119" s="17"/>
      <c r="E119" s="17"/>
      <c r="F119" s="17"/>
      <c r="G119" s="17"/>
      <c r="H119" s="17"/>
      <c r="I119" s="106"/>
      <c r="J119" s="106"/>
      <c r="K119" s="106"/>
      <c r="L119" s="106"/>
      <c r="M119" s="106"/>
      <c r="N119" s="17"/>
      <c r="O119" s="17"/>
      <c r="P119" s="211" t="s">
        <v>235</v>
      </c>
    </row>
    <row r="120" spans="1:16" ht="13.5">
      <c r="A120" s="62"/>
      <c r="B120" s="18" t="s">
        <v>87</v>
      </c>
      <c r="C120" s="18"/>
      <c r="D120" s="17"/>
      <c r="E120" s="17"/>
      <c r="F120" s="17"/>
      <c r="G120" s="17"/>
      <c r="H120" s="17"/>
      <c r="I120" s="106"/>
      <c r="J120" s="106"/>
      <c r="K120" s="106"/>
      <c r="L120" s="106"/>
      <c r="M120" s="106"/>
      <c r="N120" s="17"/>
      <c r="O120" s="17"/>
      <c r="P120" s="35" t="s">
        <v>236</v>
      </c>
    </row>
    <row r="121" spans="1:16" ht="13.5" customHeight="1">
      <c r="A121" s="225" t="s">
        <v>81</v>
      </c>
      <c r="B121" s="206" t="s">
        <v>82</v>
      </c>
      <c r="C121" s="206" t="s">
        <v>47</v>
      </c>
      <c r="D121" s="215">
        <f>F121+H121+J121+J122+L121+L122</f>
        <v>12355716</v>
      </c>
      <c r="E121" s="215"/>
      <c r="F121" s="215">
        <v>35380</v>
      </c>
      <c r="G121" s="215"/>
      <c r="H121" s="216">
        <v>31536</v>
      </c>
      <c r="I121" s="226"/>
      <c r="J121" s="226">
        <v>3564000</v>
      </c>
      <c r="K121" s="226"/>
      <c r="L121" s="226">
        <v>7724800</v>
      </c>
      <c r="M121" s="226"/>
      <c r="N121" s="215"/>
      <c r="O121" s="215"/>
      <c r="P121" s="213" t="s">
        <v>232</v>
      </c>
    </row>
    <row r="122" spans="1:16" ht="13.5">
      <c r="A122" s="208" t="s">
        <v>84</v>
      </c>
      <c r="B122" s="23" t="s">
        <v>37</v>
      </c>
      <c r="C122" s="18"/>
      <c r="D122" s="17"/>
      <c r="E122" s="17"/>
      <c r="F122" s="17"/>
      <c r="G122" s="17"/>
      <c r="H122" s="17"/>
      <c r="I122" s="106"/>
      <c r="J122" s="17"/>
      <c r="K122" s="106"/>
      <c r="L122" s="17">
        <v>1000000</v>
      </c>
      <c r="M122" s="106"/>
      <c r="N122" s="17"/>
      <c r="O122" s="17"/>
      <c r="P122" s="210" t="s">
        <v>233</v>
      </c>
    </row>
    <row r="123" spans="1:16" ht="13.5">
      <c r="A123" s="208" t="s">
        <v>85</v>
      </c>
      <c r="B123" s="18" t="s">
        <v>86</v>
      </c>
      <c r="C123" s="18"/>
      <c r="D123" s="17"/>
      <c r="E123" s="17"/>
      <c r="F123" s="17"/>
      <c r="G123" s="17"/>
      <c r="H123" s="17"/>
      <c r="I123" s="106"/>
      <c r="J123" s="106"/>
      <c r="K123" s="106"/>
      <c r="L123" s="106"/>
      <c r="M123" s="106"/>
      <c r="N123" s="17"/>
      <c r="O123" s="17"/>
      <c r="P123" s="211" t="s">
        <v>94</v>
      </c>
    </row>
    <row r="124" spans="1:16" ht="13.5">
      <c r="A124" s="62"/>
      <c r="B124" s="23" t="s">
        <v>41</v>
      </c>
      <c r="C124" s="18"/>
      <c r="D124" s="17"/>
      <c r="E124" s="17"/>
      <c r="F124" s="17"/>
      <c r="G124" s="17"/>
      <c r="H124" s="17"/>
      <c r="I124" s="106"/>
      <c r="J124" s="106"/>
      <c r="K124" s="106"/>
      <c r="L124" s="106"/>
      <c r="M124" s="106"/>
      <c r="N124" s="17"/>
      <c r="O124" s="17"/>
      <c r="P124" s="211" t="s">
        <v>95</v>
      </c>
    </row>
    <row r="125" spans="1:16" ht="13.5">
      <c r="A125" s="62"/>
      <c r="B125" s="206" t="s">
        <v>87</v>
      </c>
      <c r="C125" s="18"/>
      <c r="D125" s="17"/>
      <c r="E125" s="17"/>
      <c r="F125" s="17"/>
      <c r="G125" s="17"/>
      <c r="H125" s="17"/>
      <c r="I125" s="106"/>
      <c r="J125" s="106"/>
      <c r="K125" s="106"/>
      <c r="L125" s="106"/>
      <c r="M125" s="106"/>
      <c r="N125" s="17"/>
      <c r="O125" s="17"/>
      <c r="P125" s="211" t="s">
        <v>234</v>
      </c>
    </row>
    <row r="126" spans="1:16" ht="13.5">
      <c r="A126" s="62"/>
      <c r="B126" s="18"/>
      <c r="C126" s="18"/>
      <c r="D126" s="17"/>
      <c r="E126" s="17"/>
      <c r="F126" s="17"/>
      <c r="G126" s="17"/>
      <c r="H126" s="17"/>
      <c r="I126" s="106"/>
      <c r="J126" s="106"/>
      <c r="K126" s="106"/>
      <c r="L126" s="106"/>
      <c r="M126" s="106"/>
      <c r="N126" s="17"/>
      <c r="O126" s="17"/>
      <c r="P126" s="211" t="s">
        <v>235</v>
      </c>
    </row>
    <row r="127" spans="1:16" ht="13.5">
      <c r="A127" s="80"/>
      <c r="B127" s="23"/>
      <c r="C127" s="23"/>
      <c r="D127" s="25"/>
      <c r="E127" s="25"/>
      <c r="F127" s="25"/>
      <c r="G127" s="25"/>
      <c r="H127" s="25"/>
      <c r="I127" s="107"/>
      <c r="J127" s="107"/>
      <c r="K127" s="107"/>
      <c r="L127" s="107"/>
      <c r="M127" s="107"/>
      <c r="N127" s="25"/>
      <c r="O127" s="25"/>
      <c r="P127" s="212" t="s">
        <v>236</v>
      </c>
    </row>
    <row r="128" spans="1:16" ht="12" customHeight="1">
      <c r="A128" s="110" t="s">
        <v>195</v>
      </c>
      <c r="B128" s="22" t="s">
        <v>35</v>
      </c>
      <c r="C128" s="18" t="s">
        <v>199</v>
      </c>
      <c r="D128" s="17"/>
      <c r="E128" s="17"/>
      <c r="F128" s="17"/>
      <c r="G128" s="17"/>
      <c r="H128" s="17"/>
      <c r="I128" s="106">
        <v>140000</v>
      </c>
      <c r="J128" s="106"/>
      <c r="K128" s="106"/>
      <c r="L128" s="106"/>
      <c r="M128" s="106"/>
      <c r="N128" s="17">
        <v>140000</v>
      </c>
      <c r="O128" s="17"/>
      <c r="P128" s="224" t="s">
        <v>239</v>
      </c>
    </row>
    <row r="129" spans="1:16" ht="12.75" customHeight="1">
      <c r="A129" s="110" t="s">
        <v>196</v>
      </c>
      <c r="B129" s="21" t="s">
        <v>37</v>
      </c>
      <c r="C129" s="18"/>
      <c r="D129" s="17"/>
      <c r="E129" s="17"/>
      <c r="F129" s="17"/>
      <c r="G129" s="17"/>
      <c r="H129" s="17"/>
      <c r="I129" s="106"/>
      <c r="J129" s="106"/>
      <c r="K129" s="106"/>
      <c r="L129" s="106"/>
      <c r="M129" s="106"/>
      <c r="N129" s="17"/>
      <c r="O129" s="17"/>
      <c r="P129" s="217" t="s">
        <v>237</v>
      </c>
    </row>
    <row r="130" spans="1:16" ht="13.5">
      <c r="A130" s="62"/>
      <c r="B130" s="22" t="s">
        <v>197</v>
      </c>
      <c r="C130" s="18"/>
      <c r="D130" s="17"/>
      <c r="E130" s="17"/>
      <c r="F130" s="17"/>
      <c r="G130" s="17"/>
      <c r="H130" s="17"/>
      <c r="I130" s="106"/>
      <c r="J130" s="106"/>
      <c r="K130" s="106"/>
      <c r="L130" s="106"/>
      <c r="M130" s="106"/>
      <c r="N130" s="17"/>
      <c r="O130" s="17"/>
      <c r="P130" s="217" t="s">
        <v>238</v>
      </c>
    </row>
    <row r="131" spans="1:16" ht="13.5">
      <c r="A131" s="62"/>
      <c r="B131" s="21" t="s">
        <v>198</v>
      </c>
      <c r="C131" s="18"/>
      <c r="D131" s="17"/>
      <c r="E131" s="17"/>
      <c r="F131" s="17"/>
      <c r="G131" s="17"/>
      <c r="H131" s="17"/>
      <c r="I131" s="106"/>
      <c r="J131" s="106"/>
      <c r="K131" s="106"/>
      <c r="L131" s="106"/>
      <c r="M131" s="106"/>
      <c r="N131" s="17"/>
      <c r="O131" s="17"/>
      <c r="P131" s="217" t="s">
        <v>240</v>
      </c>
    </row>
    <row r="132" spans="1:16" ht="13.5">
      <c r="A132" s="62"/>
      <c r="B132" s="22" t="s">
        <v>61</v>
      </c>
      <c r="C132" s="18"/>
      <c r="D132" s="17"/>
      <c r="E132" s="17"/>
      <c r="F132" s="17"/>
      <c r="G132" s="17"/>
      <c r="H132" s="17"/>
      <c r="I132" s="106"/>
      <c r="J132" s="106"/>
      <c r="K132" s="106"/>
      <c r="L132" s="106"/>
      <c r="M132" s="106"/>
      <c r="N132" s="17"/>
      <c r="O132" s="17"/>
      <c r="P132" s="217" t="s">
        <v>241</v>
      </c>
    </row>
    <row r="133" spans="1:16" ht="13.5">
      <c r="A133" s="80"/>
      <c r="B133" s="21" t="s">
        <v>63</v>
      </c>
      <c r="C133" s="23"/>
      <c r="D133" s="25"/>
      <c r="E133" s="25"/>
      <c r="F133" s="25"/>
      <c r="G133" s="25"/>
      <c r="H133" s="25"/>
      <c r="I133" s="107"/>
      <c r="J133" s="107"/>
      <c r="K133" s="107"/>
      <c r="L133" s="107"/>
      <c r="M133" s="107"/>
      <c r="N133" s="25"/>
      <c r="O133" s="25"/>
      <c r="P133" s="108"/>
    </row>
    <row r="134" spans="1:16" ht="12.75">
      <c r="A134" s="110" t="s">
        <v>88</v>
      </c>
      <c r="B134" s="22" t="s">
        <v>50</v>
      </c>
      <c r="C134" s="18" t="s">
        <v>89</v>
      </c>
      <c r="D134" s="17"/>
      <c r="E134" s="17">
        <v>19500</v>
      </c>
      <c r="F134" s="17"/>
      <c r="G134" s="17"/>
      <c r="H134" s="17"/>
      <c r="I134" s="109">
        <v>19500</v>
      </c>
      <c r="J134" s="17"/>
      <c r="K134" s="17"/>
      <c r="L134" s="17"/>
      <c r="M134" s="17"/>
      <c r="N134" s="17"/>
      <c r="O134" s="17"/>
      <c r="P134" s="105" t="s">
        <v>218</v>
      </c>
    </row>
    <row r="135" spans="1:16" ht="12.75">
      <c r="A135" s="62"/>
      <c r="B135" s="21" t="s">
        <v>37</v>
      </c>
      <c r="C135" s="13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05"/>
    </row>
    <row r="136" spans="1:16" ht="12.75">
      <c r="A136" s="62"/>
      <c r="B136" s="22" t="s">
        <v>61</v>
      </c>
      <c r="C136" s="13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05"/>
    </row>
    <row r="137" spans="1:16" ht="12.75">
      <c r="A137" s="80"/>
      <c r="B137" s="21" t="s">
        <v>77</v>
      </c>
      <c r="C137" s="30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108"/>
    </row>
    <row r="138" spans="1:16" ht="13.5">
      <c r="A138" s="45" t="s">
        <v>90</v>
      </c>
      <c r="B138" s="22" t="s">
        <v>50</v>
      </c>
      <c r="C138" s="22" t="s">
        <v>83</v>
      </c>
      <c r="D138" s="17"/>
      <c r="E138" s="17">
        <f>SUM(F138:K139)</f>
        <v>3424000</v>
      </c>
      <c r="F138" s="17"/>
      <c r="G138" s="17">
        <v>70516</v>
      </c>
      <c r="H138" s="106"/>
      <c r="I138" s="106">
        <v>1024000</v>
      </c>
      <c r="J138" s="106"/>
      <c r="K138" s="106">
        <v>1616484</v>
      </c>
      <c r="L138" s="106"/>
      <c r="M138" s="106"/>
      <c r="N138" s="17"/>
      <c r="O138" s="17"/>
      <c r="P138" s="213" t="s">
        <v>232</v>
      </c>
    </row>
    <row r="139" spans="1:16" ht="12.75">
      <c r="A139" s="45" t="s">
        <v>91</v>
      </c>
      <c r="B139" s="21" t="s">
        <v>37</v>
      </c>
      <c r="C139" s="22"/>
      <c r="D139" s="17"/>
      <c r="E139" s="17"/>
      <c r="F139" s="17"/>
      <c r="G139" s="17"/>
      <c r="H139" s="17"/>
      <c r="I139" s="17"/>
      <c r="J139" s="17"/>
      <c r="K139" s="17">
        <v>713000</v>
      </c>
      <c r="L139" s="17"/>
      <c r="M139" s="17"/>
      <c r="N139" s="17"/>
      <c r="O139" s="17"/>
      <c r="P139" s="210" t="s">
        <v>233</v>
      </c>
    </row>
    <row r="140" spans="1:16" ht="12.75">
      <c r="A140" s="45" t="s">
        <v>92</v>
      </c>
      <c r="B140" s="22" t="s">
        <v>61</v>
      </c>
      <c r="C140" s="22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211" t="s">
        <v>94</v>
      </c>
    </row>
    <row r="141" spans="1:16" ht="12.75">
      <c r="A141" s="45"/>
      <c r="B141" s="22" t="s">
        <v>77</v>
      </c>
      <c r="C141" s="22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211" t="s">
        <v>95</v>
      </c>
    </row>
    <row r="142" spans="1:16" ht="12.75">
      <c r="A142" s="45"/>
      <c r="B142" s="22"/>
      <c r="C142" s="22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211" t="s">
        <v>234</v>
      </c>
    </row>
    <row r="143" spans="1:16" ht="12.75">
      <c r="A143" s="45"/>
      <c r="B143" s="22"/>
      <c r="C143" s="22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211" t="s">
        <v>235</v>
      </c>
    </row>
    <row r="144" spans="1:16" ht="12.75">
      <c r="A144" s="49"/>
      <c r="B144" s="21"/>
      <c r="C144" s="21"/>
      <c r="D144" s="25"/>
      <c r="E144" s="25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12" t="s">
        <v>236</v>
      </c>
    </row>
    <row r="145" spans="1:16" ht="14.25" customHeight="1">
      <c r="A145" s="214" t="s">
        <v>90</v>
      </c>
      <c r="B145" s="38" t="s">
        <v>50</v>
      </c>
      <c r="C145" s="38" t="s">
        <v>83</v>
      </c>
      <c r="D145" s="215">
        <f>SUM(E145:M146)</f>
        <v>3424000</v>
      </c>
      <c r="E145" s="215"/>
      <c r="F145" s="215">
        <v>70516</v>
      </c>
      <c r="G145" s="215"/>
      <c r="H145" s="216">
        <v>1010500</v>
      </c>
      <c r="I145" s="215"/>
      <c r="J145" s="216">
        <f>1616484+13500</f>
        <v>1629984</v>
      </c>
      <c r="K145" s="215"/>
      <c r="L145" s="215"/>
      <c r="M145" s="215"/>
      <c r="N145" s="215"/>
      <c r="O145" s="215"/>
      <c r="P145" s="213" t="s">
        <v>232</v>
      </c>
    </row>
    <row r="146" spans="1:16" ht="12.75">
      <c r="A146" s="45" t="s">
        <v>91</v>
      </c>
      <c r="B146" s="21" t="s">
        <v>37</v>
      </c>
      <c r="C146" s="22"/>
      <c r="D146" s="17"/>
      <c r="E146" s="17"/>
      <c r="F146" s="17"/>
      <c r="G146" s="17"/>
      <c r="H146" s="17"/>
      <c r="I146" s="17"/>
      <c r="J146" s="201">
        <v>713000</v>
      </c>
      <c r="K146" s="17"/>
      <c r="L146" s="17"/>
      <c r="M146" s="17"/>
      <c r="N146" s="17"/>
      <c r="O146" s="17"/>
      <c r="P146" s="210" t="s">
        <v>233</v>
      </c>
    </row>
    <row r="147" spans="1:17" ht="12.75">
      <c r="A147" s="45" t="s">
        <v>93</v>
      </c>
      <c r="B147" s="22" t="s">
        <v>61</v>
      </c>
      <c r="C147" s="22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211" t="s">
        <v>94</v>
      </c>
      <c r="Q147" s="77"/>
    </row>
    <row r="148" spans="1:16" ht="12.75">
      <c r="A148" s="45"/>
      <c r="B148" s="22" t="s">
        <v>77</v>
      </c>
      <c r="C148" s="22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211" t="s">
        <v>95</v>
      </c>
    </row>
    <row r="149" spans="1:16" ht="12.75">
      <c r="A149" s="45"/>
      <c r="B149" s="22"/>
      <c r="C149" s="113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211" t="s">
        <v>234</v>
      </c>
    </row>
    <row r="150" spans="1:16" ht="12.75">
      <c r="A150" s="45"/>
      <c r="B150" s="22"/>
      <c r="C150" s="113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211" t="s">
        <v>235</v>
      </c>
    </row>
    <row r="151" spans="1:16" ht="12.75">
      <c r="A151" s="49"/>
      <c r="B151" s="21"/>
      <c r="C151" s="111"/>
      <c r="D151" s="25"/>
      <c r="E151" s="25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35" t="s">
        <v>236</v>
      </c>
    </row>
    <row r="152" spans="1:16" ht="12.75">
      <c r="A152" s="45" t="s">
        <v>176</v>
      </c>
      <c r="B152" s="22" t="s">
        <v>178</v>
      </c>
      <c r="C152" s="113" t="s">
        <v>181</v>
      </c>
      <c r="D152" s="17"/>
      <c r="E152" s="17"/>
      <c r="F152" s="17"/>
      <c r="G152" s="17"/>
      <c r="H152" s="17"/>
      <c r="I152" s="109">
        <v>12000</v>
      </c>
      <c r="J152" s="17"/>
      <c r="K152" s="17"/>
      <c r="L152" s="17"/>
      <c r="M152" s="17"/>
      <c r="N152" s="17">
        <v>12000</v>
      </c>
      <c r="O152" s="17"/>
      <c r="P152" s="223" t="s">
        <v>242</v>
      </c>
    </row>
    <row r="153" spans="1:16" ht="12.75">
      <c r="A153" s="45" t="s">
        <v>177</v>
      </c>
      <c r="B153" s="21" t="s">
        <v>179</v>
      </c>
      <c r="C153" s="113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203" t="s">
        <v>243</v>
      </c>
    </row>
    <row r="154" spans="1:16" ht="12.75">
      <c r="A154" s="49"/>
      <c r="B154" s="21" t="s">
        <v>180</v>
      </c>
      <c r="C154" s="111"/>
      <c r="D154" s="25"/>
      <c r="E154" s="25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03" t="s">
        <v>244</v>
      </c>
    </row>
    <row r="155" spans="1:16" ht="12.75">
      <c r="A155" s="45" t="s">
        <v>96</v>
      </c>
      <c r="B155" s="22"/>
      <c r="C155" s="113" t="s">
        <v>49</v>
      </c>
      <c r="D155" s="17"/>
      <c r="E155" s="17">
        <f>SUM(F155:K156)</f>
        <v>1300000</v>
      </c>
      <c r="F155" s="17"/>
      <c r="G155" s="17"/>
      <c r="H155" s="17"/>
      <c r="I155" s="109">
        <f>SUM(I156:I162)</f>
        <v>100000</v>
      </c>
      <c r="J155" s="109"/>
      <c r="K155" s="109">
        <f>SUM(K157:K161)</f>
        <v>1200000</v>
      </c>
      <c r="L155" s="17"/>
      <c r="M155" s="17"/>
      <c r="N155" s="17"/>
      <c r="O155" s="17"/>
      <c r="P155" s="73" t="s">
        <v>66</v>
      </c>
    </row>
    <row r="156" spans="1:16" ht="12.75">
      <c r="A156" s="114"/>
      <c r="B156" s="21" t="s">
        <v>87</v>
      </c>
      <c r="C156" s="113"/>
      <c r="D156" s="17"/>
      <c r="E156" s="17"/>
      <c r="F156" s="17"/>
      <c r="G156" s="17"/>
      <c r="H156" s="17"/>
      <c r="I156" s="109"/>
      <c r="J156" s="109"/>
      <c r="K156" s="109"/>
      <c r="L156" s="17"/>
      <c r="M156" s="17"/>
      <c r="N156" s="17"/>
      <c r="O156" s="17"/>
      <c r="P156" s="77" t="s">
        <v>213</v>
      </c>
    </row>
    <row r="157" spans="1:16" ht="12.75">
      <c r="A157" s="114" t="s">
        <v>97</v>
      </c>
      <c r="B157" s="22" t="s">
        <v>38</v>
      </c>
      <c r="C157" s="113"/>
      <c r="D157" s="17"/>
      <c r="E157" s="17">
        <f>SUM(H157:K158)</f>
        <v>962500</v>
      </c>
      <c r="F157" s="17"/>
      <c r="G157" s="17"/>
      <c r="H157" s="17"/>
      <c r="I157" s="109">
        <v>75000</v>
      </c>
      <c r="J157" s="109"/>
      <c r="K157" s="109">
        <v>887500</v>
      </c>
      <c r="L157" s="17"/>
      <c r="M157" s="17"/>
      <c r="N157" s="17"/>
      <c r="O157" s="17"/>
      <c r="P157" s="77" t="s">
        <v>219</v>
      </c>
    </row>
    <row r="158" spans="1:16" ht="12.75">
      <c r="A158" s="45"/>
      <c r="B158" s="22" t="s">
        <v>41</v>
      </c>
      <c r="C158" s="113"/>
      <c r="D158" s="17"/>
      <c r="E158" s="17"/>
      <c r="F158" s="17"/>
      <c r="G158" s="17"/>
      <c r="H158" s="17"/>
      <c r="I158" s="109"/>
      <c r="J158" s="109"/>
      <c r="K158" s="109"/>
      <c r="L158" s="17"/>
      <c r="M158" s="17"/>
      <c r="N158" s="17"/>
      <c r="O158" s="17"/>
      <c r="P158" s="77"/>
    </row>
    <row r="159" spans="1:16" ht="12.75">
      <c r="A159" s="45"/>
      <c r="B159" s="22"/>
      <c r="C159" s="113"/>
      <c r="D159" s="17"/>
      <c r="E159" s="17"/>
      <c r="F159" s="17"/>
      <c r="G159" s="17"/>
      <c r="H159" s="17"/>
      <c r="I159" s="109"/>
      <c r="J159" s="109"/>
      <c r="K159" s="109"/>
      <c r="L159" s="17"/>
      <c r="M159" s="17"/>
      <c r="N159" s="17"/>
      <c r="O159" s="17"/>
      <c r="P159" s="77"/>
    </row>
    <row r="160" spans="1:16" ht="12.75">
      <c r="A160" s="114" t="s">
        <v>98</v>
      </c>
      <c r="B160" s="22" t="s">
        <v>99</v>
      </c>
      <c r="C160" s="113"/>
      <c r="D160" s="17"/>
      <c r="E160" s="17">
        <f>SUM(H160:K161)</f>
        <v>337500</v>
      </c>
      <c r="F160" s="17"/>
      <c r="G160" s="17"/>
      <c r="H160" s="17"/>
      <c r="I160" s="109">
        <v>25000</v>
      </c>
      <c r="J160" s="109"/>
      <c r="K160" s="109">
        <v>312500</v>
      </c>
      <c r="L160" s="17"/>
      <c r="M160" s="17"/>
      <c r="N160" s="17"/>
      <c r="O160" s="17"/>
      <c r="P160" s="77"/>
    </row>
    <row r="161" spans="1:16" ht="12.75">
      <c r="A161" s="45" t="s">
        <v>100</v>
      </c>
      <c r="B161" s="21" t="s">
        <v>101</v>
      </c>
      <c r="C161" s="113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77"/>
    </row>
    <row r="162" spans="1:16" ht="12.75">
      <c r="A162" s="45"/>
      <c r="B162" s="22" t="s">
        <v>38</v>
      </c>
      <c r="C162" s="113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77"/>
    </row>
    <row r="163" spans="1:16" ht="12.75">
      <c r="A163" s="49"/>
      <c r="B163" s="21" t="s">
        <v>41</v>
      </c>
      <c r="C163" s="111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112"/>
    </row>
    <row r="164" spans="1:16" ht="13.5" thickBot="1">
      <c r="A164" s="259" t="s">
        <v>231</v>
      </c>
      <c r="B164" s="260"/>
      <c r="C164" s="260"/>
      <c r="D164" s="260"/>
      <c r="E164" s="260"/>
      <c r="F164" s="260"/>
      <c r="G164" s="260"/>
      <c r="H164" s="260"/>
      <c r="I164" s="260"/>
      <c r="J164" s="260"/>
      <c r="K164" s="260"/>
      <c r="L164" s="260"/>
      <c r="M164" s="260"/>
      <c r="N164" s="260"/>
      <c r="O164" s="260"/>
      <c r="P164" s="261"/>
    </row>
    <row r="165" spans="1:16" ht="13.5" thickBot="1">
      <c r="A165" s="2" t="s">
        <v>0</v>
      </c>
      <c r="B165" s="245" t="s">
        <v>1</v>
      </c>
      <c r="C165" s="2" t="s">
        <v>2</v>
      </c>
      <c r="D165" s="250" t="s">
        <v>3</v>
      </c>
      <c r="E165" s="250"/>
      <c r="F165" s="250" t="s">
        <v>4</v>
      </c>
      <c r="G165" s="250"/>
      <c r="H165" s="249" t="s">
        <v>5</v>
      </c>
      <c r="I165" s="249"/>
      <c r="J165" s="249"/>
      <c r="K165" s="249"/>
      <c r="L165" s="249"/>
      <c r="M165" s="249"/>
      <c r="N165" s="250" t="s">
        <v>6</v>
      </c>
      <c r="O165" s="250"/>
      <c r="P165" s="250" t="s">
        <v>7</v>
      </c>
    </row>
    <row r="166" spans="1:16" ht="13.5" thickBot="1">
      <c r="A166" s="2" t="s">
        <v>8</v>
      </c>
      <c r="B166" s="245"/>
      <c r="C166" s="2" t="s">
        <v>9</v>
      </c>
      <c r="D166" s="249" t="s">
        <v>10</v>
      </c>
      <c r="E166" s="249"/>
      <c r="F166" s="249" t="s">
        <v>11</v>
      </c>
      <c r="G166" s="249"/>
      <c r="H166" s="241" t="s">
        <v>12</v>
      </c>
      <c r="I166" s="241"/>
      <c r="J166" s="241">
        <v>2010</v>
      </c>
      <c r="K166" s="241"/>
      <c r="L166" s="241">
        <v>2011</v>
      </c>
      <c r="M166" s="241"/>
      <c r="N166" s="249"/>
      <c r="O166" s="249"/>
      <c r="P166" s="250"/>
    </row>
    <row r="167" spans="1:16" ht="13.5" thickBot="1">
      <c r="A167" s="5"/>
      <c r="B167" s="246"/>
      <c r="C167" s="3"/>
      <c r="D167" s="3" t="s">
        <v>13</v>
      </c>
      <c r="E167" s="6" t="s">
        <v>14</v>
      </c>
      <c r="F167" s="3" t="s">
        <v>13</v>
      </c>
      <c r="G167" s="3" t="s">
        <v>14</v>
      </c>
      <c r="H167" s="3" t="s">
        <v>13</v>
      </c>
      <c r="I167" s="3" t="s">
        <v>14</v>
      </c>
      <c r="J167" s="3" t="s">
        <v>13</v>
      </c>
      <c r="K167" s="3" t="s">
        <v>14</v>
      </c>
      <c r="L167" s="4" t="s">
        <v>13</v>
      </c>
      <c r="M167" s="4" t="s">
        <v>14</v>
      </c>
      <c r="N167" s="4" t="s">
        <v>13</v>
      </c>
      <c r="O167" s="4" t="s">
        <v>14</v>
      </c>
      <c r="P167" s="249"/>
    </row>
    <row r="168" spans="1:16" ht="13.5" thickBot="1">
      <c r="A168" s="7" t="s">
        <v>15</v>
      </c>
      <c r="B168" s="7" t="s">
        <v>16</v>
      </c>
      <c r="C168" s="7" t="s">
        <v>17</v>
      </c>
      <c r="D168" s="7" t="s">
        <v>18</v>
      </c>
      <c r="E168" s="8" t="s">
        <v>19</v>
      </c>
      <c r="F168" s="7" t="s">
        <v>20</v>
      </c>
      <c r="G168" s="7" t="s">
        <v>21</v>
      </c>
      <c r="H168" s="7" t="s">
        <v>22</v>
      </c>
      <c r="I168" s="7" t="s">
        <v>23</v>
      </c>
      <c r="J168" s="7" t="s">
        <v>24</v>
      </c>
      <c r="K168" s="7" t="s">
        <v>25</v>
      </c>
      <c r="L168" s="7" t="s">
        <v>26</v>
      </c>
      <c r="M168" s="7" t="s">
        <v>27</v>
      </c>
      <c r="N168" s="7" t="s">
        <v>28</v>
      </c>
      <c r="O168" s="7" t="s">
        <v>29</v>
      </c>
      <c r="P168" s="7" t="s">
        <v>30</v>
      </c>
    </row>
    <row r="169" spans="1:16" ht="12.75">
      <c r="A169" s="65"/>
      <c r="B169" s="22"/>
      <c r="C169" s="113"/>
      <c r="D169" s="17"/>
      <c r="E169" s="17"/>
      <c r="F169" s="17"/>
      <c r="G169" s="17"/>
      <c r="H169" s="109"/>
      <c r="I169" s="109"/>
      <c r="J169" s="109"/>
      <c r="K169" s="17"/>
      <c r="L169" s="17"/>
      <c r="M169" s="17"/>
      <c r="N169" s="17"/>
      <c r="O169" s="17"/>
      <c r="P169" s="73" t="s">
        <v>66</v>
      </c>
    </row>
    <row r="170" spans="1:16" ht="12.75">
      <c r="A170" s="65"/>
      <c r="B170" s="22"/>
      <c r="C170" s="113"/>
      <c r="D170" s="17"/>
      <c r="E170" s="17"/>
      <c r="F170" s="17"/>
      <c r="G170" s="17"/>
      <c r="H170" s="109"/>
      <c r="I170" s="109"/>
      <c r="J170" s="109"/>
      <c r="K170" s="17"/>
      <c r="L170" s="17"/>
      <c r="M170" s="17"/>
      <c r="N170" s="17"/>
      <c r="O170" s="17"/>
      <c r="P170" s="77" t="s">
        <v>213</v>
      </c>
    </row>
    <row r="171" spans="1:16" ht="12.75">
      <c r="A171" s="45" t="s">
        <v>96</v>
      </c>
      <c r="B171" s="22"/>
      <c r="C171" s="113" t="s">
        <v>120</v>
      </c>
      <c r="D171" s="17">
        <f>SUM(D173:D180)</f>
        <v>2705173</v>
      </c>
      <c r="E171" s="17"/>
      <c r="F171" s="17"/>
      <c r="G171" s="17"/>
      <c r="H171" s="109">
        <v>50173</v>
      </c>
      <c r="I171" s="109"/>
      <c r="J171" s="109">
        <f>SUM(J173:J180)</f>
        <v>155000</v>
      </c>
      <c r="K171" s="17"/>
      <c r="L171" s="17"/>
      <c r="M171" s="17"/>
      <c r="N171" s="17">
        <f>SUM(N173)</f>
        <v>2500000</v>
      </c>
      <c r="O171" s="17"/>
      <c r="P171" s="77" t="s">
        <v>219</v>
      </c>
    </row>
    <row r="172" spans="1:16" ht="12.75">
      <c r="A172" s="114"/>
      <c r="B172" s="21" t="s">
        <v>87</v>
      </c>
      <c r="C172" s="113"/>
      <c r="D172" s="17"/>
      <c r="E172" s="17"/>
      <c r="F172" s="17"/>
      <c r="G172" s="17"/>
      <c r="H172" s="109"/>
      <c r="I172" s="109"/>
      <c r="J172" s="109"/>
      <c r="K172" s="17"/>
      <c r="L172" s="17"/>
      <c r="M172" s="17"/>
      <c r="N172" s="17"/>
      <c r="O172" s="17"/>
      <c r="P172" s="115"/>
    </row>
    <row r="173" spans="1:16" ht="12.75">
      <c r="A173" s="114" t="s">
        <v>97</v>
      </c>
      <c r="B173" s="22" t="s">
        <v>38</v>
      </c>
      <c r="C173" s="113"/>
      <c r="D173" s="17">
        <f>SUM(H173:N173)</f>
        <v>2534173</v>
      </c>
      <c r="E173" s="17"/>
      <c r="F173" s="17"/>
      <c r="G173" s="17"/>
      <c r="H173" s="109">
        <v>34173</v>
      </c>
      <c r="I173" s="109"/>
      <c r="J173" s="109"/>
      <c r="K173" s="17"/>
      <c r="L173" s="17"/>
      <c r="M173" s="17"/>
      <c r="N173" s="17">
        <v>2500000</v>
      </c>
      <c r="O173" s="17"/>
      <c r="P173" s="115"/>
    </row>
    <row r="174" spans="1:16" ht="12.75">
      <c r="A174" s="45"/>
      <c r="B174" s="22" t="s">
        <v>41</v>
      </c>
      <c r="C174" s="113"/>
      <c r="D174" s="17"/>
      <c r="E174" s="17"/>
      <c r="F174" s="17"/>
      <c r="G174" s="17"/>
      <c r="H174" s="109"/>
      <c r="I174" s="109"/>
      <c r="J174" s="109"/>
      <c r="K174" s="17"/>
      <c r="L174" s="17"/>
      <c r="M174" s="17"/>
      <c r="N174" s="17"/>
      <c r="O174" s="17"/>
      <c r="P174" s="115"/>
    </row>
    <row r="175" spans="1:16" ht="12.75">
      <c r="A175" s="45"/>
      <c r="B175" s="22"/>
      <c r="C175" s="113"/>
      <c r="D175" s="17"/>
      <c r="E175" s="17"/>
      <c r="F175" s="17"/>
      <c r="G175" s="17"/>
      <c r="H175" s="109"/>
      <c r="I175" s="109"/>
      <c r="J175" s="109"/>
      <c r="K175" s="17"/>
      <c r="L175" s="17"/>
      <c r="M175" s="17"/>
      <c r="N175" s="17"/>
      <c r="O175" s="17"/>
      <c r="P175" s="115"/>
    </row>
    <row r="176" spans="1:16" ht="12.75">
      <c r="A176" s="114" t="s">
        <v>98</v>
      </c>
      <c r="B176" s="22" t="s">
        <v>99</v>
      </c>
      <c r="C176" s="113"/>
      <c r="D176" s="17">
        <f>SUM(H176:J176)</f>
        <v>171000</v>
      </c>
      <c r="E176" s="17"/>
      <c r="F176" s="17"/>
      <c r="G176" s="17"/>
      <c r="H176" s="109">
        <v>16000</v>
      </c>
      <c r="I176" s="109"/>
      <c r="J176" s="109">
        <v>155000</v>
      </c>
      <c r="K176" s="17"/>
      <c r="L176" s="17"/>
      <c r="M176" s="17"/>
      <c r="N176" s="17"/>
      <c r="O176" s="17"/>
      <c r="P176" s="115"/>
    </row>
    <row r="177" spans="1:16" ht="12.75">
      <c r="A177" s="45" t="s">
        <v>100</v>
      </c>
      <c r="B177" s="21" t="s">
        <v>101</v>
      </c>
      <c r="C177" s="113"/>
      <c r="D177" s="17"/>
      <c r="E177" s="17"/>
      <c r="F177" s="17"/>
      <c r="G177" s="17"/>
      <c r="H177" s="109"/>
      <c r="I177" s="109"/>
      <c r="J177" s="109"/>
      <c r="K177" s="17"/>
      <c r="L177" s="17"/>
      <c r="M177" s="17"/>
      <c r="N177" s="17"/>
      <c r="O177" s="17"/>
      <c r="P177" s="115"/>
    </row>
    <row r="178" spans="1:16" ht="12.75">
      <c r="A178" s="45"/>
      <c r="B178" s="22" t="s">
        <v>38</v>
      </c>
      <c r="C178" s="113"/>
      <c r="D178" s="17"/>
      <c r="E178" s="17"/>
      <c r="F178" s="17"/>
      <c r="G178" s="17"/>
      <c r="H178" s="109"/>
      <c r="I178" s="109"/>
      <c r="J178" s="109"/>
      <c r="K178" s="17"/>
      <c r="L178" s="17"/>
      <c r="M178" s="17"/>
      <c r="N178" s="17"/>
      <c r="O178" s="17"/>
      <c r="P178" s="115"/>
    </row>
    <row r="179" spans="1:16" ht="12.75">
      <c r="A179" s="45"/>
      <c r="B179" s="22" t="s">
        <v>41</v>
      </c>
      <c r="C179" s="22"/>
      <c r="D179" s="17"/>
      <c r="E179" s="17"/>
      <c r="F179" s="17"/>
      <c r="G179" s="17"/>
      <c r="H179" s="109"/>
      <c r="I179" s="109"/>
      <c r="J179" s="109"/>
      <c r="K179" s="17"/>
      <c r="L179" s="17"/>
      <c r="M179" s="17"/>
      <c r="N179" s="17"/>
      <c r="O179" s="17"/>
      <c r="P179" s="115"/>
    </row>
    <row r="180" spans="1:16" ht="13.5" thickBot="1">
      <c r="A180" s="65"/>
      <c r="B180" s="22"/>
      <c r="C180" s="113"/>
      <c r="D180" s="17"/>
      <c r="E180" s="17"/>
      <c r="F180" s="17"/>
      <c r="G180" s="17"/>
      <c r="H180" s="109"/>
      <c r="I180" s="109"/>
      <c r="J180" s="109"/>
      <c r="K180" s="17"/>
      <c r="L180" s="17"/>
      <c r="M180" s="17"/>
      <c r="N180" s="17"/>
      <c r="O180" s="17"/>
      <c r="P180" s="115"/>
    </row>
    <row r="181" spans="1:16" ht="12.75">
      <c r="A181" s="257" t="s">
        <v>52</v>
      </c>
      <c r="B181" s="258"/>
      <c r="C181" s="51"/>
      <c r="D181" s="255">
        <f>SUM(D145,D121,D171)</f>
        <v>18484889</v>
      </c>
      <c r="E181" s="255">
        <f>E155+E138+E134+E116</f>
        <v>16443500</v>
      </c>
      <c r="F181" s="255">
        <f>F145+F121</f>
        <v>105896</v>
      </c>
      <c r="G181" s="255">
        <f>G138+G116</f>
        <v>105896</v>
      </c>
      <c r="H181" s="52">
        <f>SUM(H145,H121,H171)</f>
        <v>1092209</v>
      </c>
      <c r="I181" s="116">
        <f>I155+I138+I134+I116+I152+I128</f>
        <v>3351836</v>
      </c>
      <c r="J181" s="96">
        <f>SUM(J145,J171,J121)</f>
        <v>5348984</v>
      </c>
      <c r="K181" s="52">
        <f>K155+K138+K116</f>
        <v>10347768</v>
      </c>
      <c r="L181" s="53">
        <f>L121</f>
        <v>7724800</v>
      </c>
      <c r="M181" s="52"/>
      <c r="N181" s="251">
        <f>N152+N128+N173</f>
        <v>2652000</v>
      </c>
      <c r="O181" s="236"/>
      <c r="P181" s="28"/>
    </row>
    <row r="182" spans="1:16" ht="13.5" thickBot="1">
      <c r="A182" s="253" t="s">
        <v>53</v>
      </c>
      <c r="B182" s="254"/>
      <c r="C182" s="54"/>
      <c r="D182" s="256"/>
      <c r="E182" s="256"/>
      <c r="F182" s="256"/>
      <c r="G182" s="256"/>
      <c r="H182" s="55"/>
      <c r="I182" s="55"/>
      <c r="J182" s="29">
        <f>J146+J122</f>
        <v>713000</v>
      </c>
      <c r="K182" s="55">
        <f>K139+K117</f>
        <v>2790000</v>
      </c>
      <c r="L182" s="56">
        <f>L122</f>
        <v>1000000</v>
      </c>
      <c r="M182" s="55"/>
      <c r="N182" s="252"/>
      <c r="O182" s="237"/>
      <c r="P182" s="29"/>
    </row>
    <row r="183" spans="1:16" ht="12.75">
      <c r="A183" s="239" t="s">
        <v>54</v>
      </c>
      <c r="B183" s="239"/>
      <c r="C183" s="57"/>
      <c r="D183" s="255">
        <f>SUM(D181)</f>
        <v>18484889</v>
      </c>
      <c r="E183" s="255">
        <f aca="true" t="shared" si="1" ref="E183:L183">E181</f>
        <v>16443500</v>
      </c>
      <c r="F183" s="255">
        <f t="shared" si="1"/>
        <v>105896</v>
      </c>
      <c r="G183" s="255">
        <f t="shared" si="1"/>
        <v>105896</v>
      </c>
      <c r="H183" s="52">
        <f t="shared" si="1"/>
        <v>1092209</v>
      </c>
      <c r="I183" s="52">
        <f t="shared" si="1"/>
        <v>3351836</v>
      </c>
      <c r="J183" s="96">
        <f t="shared" si="1"/>
        <v>5348984</v>
      </c>
      <c r="K183" s="52">
        <f t="shared" si="1"/>
        <v>10347768</v>
      </c>
      <c r="L183" s="52">
        <f t="shared" si="1"/>
        <v>7724800</v>
      </c>
      <c r="M183" s="52"/>
      <c r="N183" s="251">
        <f>N181</f>
        <v>2652000</v>
      </c>
      <c r="O183" s="236"/>
      <c r="P183" s="28"/>
    </row>
    <row r="184" spans="1:16" ht="13.5" thickBot="1">
      <c r="A184" s="240"/>
      <c r="B184" s="240"/>
      <c r="C184" s="58"/>
      <c r="D184" s="256"/>
      <c r="E184" s="256"/>
      <c r="F184" s="256"/>
      <c r="G184" s="256"/>
      <c r="H184" s="55"/>
      <c r="I184" s="55"/>
      <c r="J184" s="55">
        <f>J182</f>
        <v>713000</v>
      </c>
      <c r="K184" s="55">
        <f>K182</f>
        <v>2790000</v>
      </c>
      <c r="L184" s="55">
        <f>L182</f>
        <v>1000000</v>
      </c>
      <c r="M184" s="55"/>
      <c r="N184" s="252"/>
      <c r="O184" s="237"/>
      <c r="P184" s="29"/>
    </row>
    <row r="185" spans="1:16" ht="12.75">
      <c r="A185" s="117"/>
      <c r="B185" s="117"/>
      <c r="C185" s="118"/>
      <c r="D185" s="119"/>
      <c r="E185" s="119"/>
      <c r="F185" s="119"/>
      <c r="G185" s="119"/>
      <c r="H185" s="120"/>
      <c r="I185" s="120"/>
      <c r="J185" s="120"/>
      <c r="K185" s="120"/>
      <c r="L185" s="120"/>
      <c r="M185" s="120"/>
      <c r="N185" s="119"/>
      <c r="O185" s="119"/>
      <c r="P185" s="119"/>
    </row>
    <row r="186" spans="1:16" ht="13.5" thickBot="1">
      <c r="A186" s="243" t="s">
        <v>167</v>
      </c>
      <c r="B186" s="243"/>
      <c r="C186" s="243"/>
      <c r="D186" s="243"/>
      <c r="E186" s="243"/>
      <c r="F186" s="243"/>
      <c r="G186" s="243"/>
      <c r="H186" s="243"/>
      <c r="I186" s="243"/>
      <c r="J186" s="243"/>
      <c r="K186" s="243"/>
      <c r="L186" s="243"/>
      <c r="M186" s="243"/>
      <c r="N186" s="243"/>
      <c r="O186" s="243"/>
      <c r="P186" s="243"/>
    </row>
    <row r="187" spans="1:16" ht="13.5" thickBot="1">
      <c r="A187" s="1" t="s">
        <v>0</v>
      </c>
      <c r="B187" s="244" t="s">
        <v>1</v>
      </c>
      <c r="C187" s="1" t="s">
        <v>2</v>
      </c>
      <c r="D187" s="247" t="s">
        <v>3</v>
      </c>
      <c r="E187" s="247"/>
      <c r="F187" s="247" t="s">
        <v>4</v>
      </c>
      <c r="G187" s="247"/>
      <c r="H187" s="248" t="s">
        <v>5</v>
      </c>
      <c r="I187" s="248"/>
      <c r="J187" s="248"/>
      <c r="K187" s="248"/>
      <c r="L187" s="248"/>
      <c r="M187" s="248"/>
      <c r="N187" s="247" t="s">
        <v>6</v>
      </c>
      <c r="O187" s="247"/>
      <c r="P187" s="247" t="s">
        <v>7</v>
      </c>
    </row>
    <row r="188" spans="1:16" ht="13.5" thickBot="1">
      <c r="A188" s="2" t="s">
        <v>8</v>
      </c>
      <c r="B188" s="245"/>
      <c r="C188" s="2" t="s">
        <v>9</v>
      </c>
      <c r="D188" s="249" t="s">
        <v>10</v>
      </c>
      <c r="E188" s="249"/>
      <c r="F188" s="249" t="s">
        <v>11</v>
      </c>
      <c r="G188" s="249"/>
      <c r="H188" s="241" t="s">
        <v>12</v>
      </c>
      <c r="I188" s="241"/>
      <c r="J188" s="241">
        <v>2010</v>
      </c>
      <c r="K188" s="241"/>
      <c r="L188" s="241">
        <v>2011</v>
      </c>
      <c r="M188" s="241"/>
      <c r="N188" s="249"/>
      <c r="O188" s="249"/>
      <c r="P188" s="250"/>
    </row>
    <row r="189" spans="1:16" ht="13.5" thickBot="1">
      <c r="A189" s="5"/>
      <c r="B189" s="246"/>
      <c r="C189" s="3"/>
      <c r="D189" s="3" t="s">
        <v>13</v>
      </c>
      <c r="E189" s="6" t="s">
        <v>14</v>
      </c>
      <c r="F189" s="3" t="s">
        <v>13</v>
      </c>
      <c r="G189" s="3" t="s">
        <v>14</v>
      </c>
      <c r="H189" s="3" t="s">
        <v>13</v>
      </c>
      <c r="I189" s="3" t="s">
        <v>14</v>
      </c>
      <c r="J189" s="3" t="s">
        <v>13</v>
      </c>
      <c r="K189" s="3" t="s">
        <v>14</v>
      </c>
      <c r="L189" s="4" t="s">
        <v>13</v>
      </c>
      <c r="M189" s="4" t="s">
        <v>14</v>
      </c>
      <c r="N189" s="4" t="s">
        <v>13</v>
      </c>
      <c r="O189" s="4" t="s">
        <v>14</v>
      </c>
      <c r="P189" s="249"/>
    </row>
    <row r="190" spans="1:16" ht="13.5" thickBot="1">
      <c r="A190" s="7" t="s">
        <v>15</v>
      </c>
      <c r="B190" s="7" t="s">
        <v>16</v>
      </c>
      <c r="C190" s="7" t="s">
        <v>17</v>
      </c>
      <c r="D190" s="7" t="s">
        <v>18</v>
      </c>
      <c r="E190" s="8" t="s">
        <v>19</v>
      </c>
      <c r="F190" s="7" t="s">
        <v>20</v>
      </c>
      <c r="G190" s="7" t="s">
        <v>21</v>
      </c>
      <c r="H190" s="7" t="s">
        <v>22</v>
      </c>
      <c r="I190" s="7" t="s">
        <v>23</v>
      </c>
      <c r="J190" s="7" t="s">
        <v>24</v>
      </c>
      <c r="K190" s="7" t="s">
        <v>25</v>
      </c>
      <c r="L190" s="7" t="s">
        <v>26</v>
      </c>
      <c r="M190" s="7" t="s">
        <v>27</v>
      </c>
      <c r="N190" s="7" t="s">
        <v>28</v>
      </c>
      <c r="O190" s="7" t="s">
        <v>29</v>
      </c>
      <c r="P190" s="7" t="s">
        <v>30</v>
      </c>
    </row>
    <row r="191" spans="1:16" ht="12.75">
      <c r="A191" s="62" t="s">
        <v>80</v>
      </c>
      <c r="B191" s="10"/>
      <c r="C191" s="10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3"/>
      <c r="P191" s="11"/>
    </row>
    <row r="192" spans="1:16" ht="12.75">
      <c r="A192" s="62" t="s">
        <v>102</v>
      </c>
      <c r="B192" s="13"/>
      <c r="C192" s="13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64"/>
    </row>
    <row r="193" spans="1:16" ht="12.75">
      <c r="A193" s="62" t="s">
        <v>103</v>
      </c>
      <c r="B193" s="13"/>
      <c r="C193" s="13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05"/>
    </row>
    <row r="194" spans="1:16" ht="12.75">
      <c r="A194" s="62"/>
      <c r="B194" s="13"/>
      <c r="C194" s="13"/>
      <c r="D194" s="17"/>
      <c r="E194" s="17"/>
      <c r="F194" s="17"/>
      <c r="G194" s="17"/>
      <c r="H194" s="17"/>
      <c r="I194" s="109">
        <v>334000</v>
      </c>
      <c r="J194" s="17"/>
      <c r="K194" s="17"/>
      <c r="L194" s="17"/>
      <c r="M194" s="17"/>
      <c r="N194" s="17">
        <v>334000</v>
      </c>
      <c r="O194" s="17"/>
      <c r="P194" s="105"/>
    </row>
    <row r="195" spans="1:16" ht="12.75">
      <c r="A195" s="45" t="s">
        <v>104</v>
      </c>
      <c r="B195" s="22" t="s">
        <v>50</v>
      </c>
      <c r="C195" s="22" t="s">
        <v>105</v>
      </c>
      <c r="D195" s="17"/>
      <c r="E195" s="17"/>
      <c r="F195" s="17"/>
      <c r="G195" s="17"/>
      <c r="H195" s="109"/>
      <c r="I195" s="109"/>
      <c r="J195" s="17"/>
      <c r="K195" s="109"/>
      <c r="L195" s="17"/>
      <c r="M195" s="109"/>
      <c r="N195" s="17"/>
      <c r="O195" s="17"/>
      <c r="P195" s="33" t="s">
        <v>228</v>
      </c>
    </row>
    <row r="196" spans="1:16" ht="12.75">
      <c r="A196" s="45" t="s">
        <v>106</v>
      </c>
      <c r="B196" s="21" t="s">
        <v>37</v>
      </c>
      <c r="C196" s="22"/>
      <c r="D196" s="17"/>
      <c r="E196" s="17"/>
      <c r="F196" s="17"/>
      <c r="G196" s="17"/>
      <c r="H196" s="17"/>
      <c r="I196" s="109"/>
      <c r="J196" s="17"/>
      <c r="K196" s="17"/>
      <c r="L196" s="17"/>
      <c r="M196" s="17"/>
      <c r="N196" s="17"/>
      <c r="O196" s="17"/>
      <c r="P196" s="121" t="s">
        <v>107</v>
      </c>
    </row>
    <row r="197" spans="1:16" ht="12.75">
      <c r="A197" s="45" t="s">
        <v>212</v>
      </c>
      <c r="B197" s="22" t="s">
        <v>38</v>
      </c>
      <c r="C197" s="22"/>
      <c r="D197" s="17"/>
      <c r="E197" s="17"/>
      <c r="F197" s="17"/>
      <c r="G197" s="17"/>
      <c r="H197" s="17"/>
      <c r="I197" s="109"/>
      <c r="J197" s="17"/>
      <c r="K197" s="17"/>
      <c r="L197" s="17"/>
      <c r="M197" s="17"/>
      <c r="N197" s="17"/>
      <c r="O197" s="17"/>
      <c r="P197" s="105"/>
    </row>
    <row r="198" spans="1:16" ht="12.75">
      <c r="A198" s="45"/>
      <c r="B198" s="22" t="s">
        <v>41</v>
      </c>
      <c r="C198" s="22"/>
      <c r="D198" s="17"/>
      <c r="E198" s="17"/>
      <c r="F198" s="17"/>
      <c r="G198" s="17"/>
      <c r="H198" s="17"/>
      <c r="I198" s="109"/>
      <c r="J198" s="17"/>
      <c r="K198" s="17"/>
      <c r="L198" s="17"/>
      <c r="M198" s="17"/>
      <c r="N198" s="17"/>
      <c r="O198" s="17"/>
      <c r="P198" s="105"/>
    </row>
    <row r="199" spans="1:16" ht="12.75">
      <c r="A199" s="80"/>
      <c r="B199" s="30"/>
      <c r="C199" s="30"/>
      <c r="D199" s="25"/>
      <c r="E199" s="25"/>
      <c r="F199" s="25"/>
      <c r="G199" s="25"/>
      <c r="H199" s="25"/>
      <c r="I199" s="187"/>
      <c r="J199" s="25"/>
      <c r="K199" s="25"/>
      <c r="L199" s="25"/>
      <c r="M199" s="25"/>
      <c r="N199" s="25"/>
      <c r="O199" s="25"/>
      <c r="P199" s="108"/>
    </row>
    <row r="200" spans="1:16" ht="12.75">
      <c r="A200" s="45" t="s">
        <v>108</v>
      </c>
      <c r="B200" s="22" t="s">
        <v>35</v>
      </c>
      <c r="C200" s="22" t="s">
        <v>109</v>
      </c>
      <c r="D200" s="17"/>
      <c r="E200" s="82"/>
      <c r="F200" s="17"/>
      <c r="G200" s="17"/>
      <c r="H200" s="109"/>
      <c r="I200" s="109">
        <v>16000</v>
      </c>
      <c r="J200" s="109"/>
      <c r="K200" s="17"/>
      <c r="L200" s="109"/>
      <c r="M200" s="17"/>
      <c r="N200" s="17">
        <v>16000</v>
      </c>
      <c r="O200" s="17"/>
      <c r="P200" s="33"/>
    </row>
    <row r="201" spans="1:16" ht="12.75">
      <c r="A201" s="45" t="s">
        <v>110</v>
      </c>
      <c r="B201" s="21" t="s">
        <v>37</v>
      </c>
      <c r="C201" s="22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22"/>
    </row>
    <row r="202" spans="1:16" ht="12.75">
      <c r="A202" s="45" t="s">
        <v>111</v>
      </c>
      <c r="B202" s="22" t="s">
        <v>38</v>
      </c>
      <c r="C202" s="22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05"/>
    </row>
    <row r="203" spans="1:16" ht="12.75">
      <c r="A203" s="45"/>
      <c r="B203" s="22" t="s">
        <v>41</v>
      </c>
      <c r="C203" s="22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05"/>
    </row>
    <row r="204" spans="1:16" ht="13.5" thickBot="1">
      <c r="A204" s="123"/>
      <c r="B204" s="91"/>
      <c r="C204" s="91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05"/>
    </row>
    <row r="205" spans="1:16" ht="12.75">
      <c r="A205" s="242" t="s">
        <v>52</v>
      </c>
      <c r="B205" s="242"/>
      <c r="C205" s="51"/>
      <c r="D205" s="236"/>
      <c r="E205" s="236"/>
      <c r="F205" s="236"/>
      <c r="G205" s="236"/>
      <c r="H205" s="96"/>
      <c r="I205" s="124">
        <f>I194+I200</f>
        <v>350000</v>
      </c>
      <c r="J205" s="96"/>
      <c r="K205" s="96"/>
      <c r="L205" s="97"/>
      <c r="M205" s="96"/>
      <c r="N205" s="236">
        <f>N194+N200</f>
        <v>350000</v>
      </c>
      <c r="O205" s="236"/>
      <c r="P205" s="28"/>
    </row>
    <row r="206" spans="1:16" ht="13.5" thickBot="1">
      <c r="A206" s="238" t="s">
        <v>53</v>
      </c>
      <c r="B206" s="238"/>
      <c r="C206" s="54"/>
      <c r="D206" s="237"/>
      <c r="E206" s="237"/>
      <c r="F206" s="237"/>
      <c r="G206" s="237"/>
      <c r="H206" s="29"/>
      <c r="I206" s="29"/>
      <c r="J206" s="29"/>
      <c r="K206" s="29"/>
      <c r="L206" s="98"/>
      <c r="M206" s="29"/>
      <c r="N206" s="237"/>
      <c r="O206" s="237"/>
      <c r="P206" s="29"/>
    </row>
    <row r="207" spans="1:16" ht="12.75">
      <c r="A207" s="239" t="s">
        <v>54</v>
      </c>
      <c r="B207" s="239"/>
      <c r="C207" s="57"/>
      <c r="D207" s="236"/>
      <c r="E207" s="236"/>
      <c r="F207" s="236"/>
      <c r="G207" s="236"/>
      <c r="H207" s="96"/>
      <c r="I207" s="96">
        <f>I205</f>
        <v>350000</v>
      </c>
      <c r="J207" s="96"/>
      <c r="K207" s="96"/>
      <c r="L207" s="96"/>
      <c r="M207" s="96"/>
      <c r="N207" s="236">
        <f>N205</f>
        <v>350000</v>
      </c>
      <c r="O207" s="236"/>
      <c r="P207" s="28"/>
    </row>
    <row r="208" spans="1:16" ht="13.5" thickBot="1">
      <c r="A208" s="240"/>
      <c r="B208" s="240"/>
      <c r="C208" s="58"/>
      <c r="D208" s="237"/>
      <c r="E208" s="237"/>
      <c r="F208" s="237"/>
      <c r="G208" s="237"/>
      <c r="H208" s="29"/>
      <c r="I208" s="29"/>
      <c r="J208" s="29"/>
      <c r="K208" s="29"/>
      <c r="L208" s="98"/>
      <c r="M208" s="29"/>
      <c r="N208" s="237"/>
      <c r="O208" s="237"/>
      <c r="P208" s="29"/>
    </row>
    <row r="210" spans="1:16" ht="13.5" thickBot="1">
      <c r="A210" s="235" t="s">
        <v>208</v>
      </c>
      <c r="B210" s="235"/>
      <c r="C210" s="235"/>
      <c r="D210" s="235"/>
      <c r="E210" s="235"/>
      <c r="F210" s="235"/>
      <c r="G210" s="235"/>
      <c r="H210" s="235"/>
      <c r="I210" s="235"/>
      <c r="J210" s="235"/>
      <c r="K210" s="235"/>
      <c r="L210" s="235"/>
      <c r="M210" s="235"/>
      <c r="N210" s="235"/>
      <c r="O210" s="235"/>
      <c r="P210" s="235"/>
    </row>
    <row r="211" spans="1:16" ht="13.5" thickBot="1">
      <c r="A211" s="1" t="s">
        <v>0</v>
      </c>
      <c r="B211" s="244" t="s">
        <v>1</v>
      </c>
      <c r="C211" s="1" t="s">
        <v>2</v>
      </c>
      <c r="D211" s="247" t="s">
        <v>3</v>
      </c>
      <c r="E211" s="247"/>
      <c r="F211" s="247" t="s">
        <v>4</v>
      </c>
      <c r="G211" s="247"/>
      <c r="H211" s="248" t="s">
        <v>5</v>
      </c>
      <c r="I211" s="248"/>
      <c r="J211" s="248"/>
      <c r="K211" s="248"/>
      <c r="L211" s="248"/>
      <c r="M211" s="248"/>
      <c r="N211" s="247" t="s">
        <v>6</v>
      </c>
      <c r="O211" s="247"/>
      <c r="P211" s="247" t="s">
        <v>7</v>
      </c>
    </row>
    <row r="212" spans="1:16" ht="13.5" thickBot="1">
      <c r="A212" s="2" t="s">
        <v>8</v>
      </c>
      <c r="B212" s="245"/>
      <c r="C212" s="2" t="s">
        <v>9</v>
      </c>
      <c r="D212" s="249" t="s">
        <v>10</v>
      </c>
      <c r="E212" s="249"/>
      <c r="F212" s="249" t="s">
        <v>11</v>
      </c>
      <c r="G212" s="249"/>
      <c r="H212" s="241" t="s">
        <v>12</v>
      </c>
      <c r="I212" s="241"/>
      <c r="J212" s="241">
        <v>2010</v>
      </c>
      <c r="K212" s="241"/>
      <c r="L212" s="241">
        <v>2011</v>
      </c>
      <c r="M212" s="241"/>
      <c r="N212" s="249"/>
      <c r="O212" s="249"/>
      <c r="P212" s="250"/>
    </row>
    <row r="213" spans="1:16" ht="13.5" thickBot="1">
      <c r="A213" s="5"/>
      <c r="B213" s="246"/>
      <c r="C213" s="3"/>
      <c r="D213" s="3" t="s">
        <v>13</v>
      </c>
      <c r="E213" s="6" t="s">
        <v>14</v>
      </c>
      <c r="F213" s="3" t="s">
        <v>13</v>
      </c>
      <c r="G213" s="3" t="s">
        <v>14</v>
      </c>
      <c r="H213" s="3" t="s">
        <v>13</v>
      </c>
      <c r="I213" s="3" t="s">
        <v>14</v>
      </c>
      <c r="J213" s="3" t="s">
        <v>13</v>
      </c>
      <c r="K213" s="3" t="s">
        <v>14</v>
      </c>
      <c r="L213" s="4" t="s">
        <v>13</v>
      </c>
      <c r="M213" s="4" t="s">
        <v>14</v>
      </c>
      <c r="N213" s="4" t="s">
        <v>13</v>
      </c>
      <c r="O213" s="4" t="s">
        <v>14</v>
      </c>
      <c r="P213" s="249"/>
    </row>
    <row r="214" spans="1:16" ht="13.5" thickBot="1">
      <c r="A214" s="7" t="s">
        <v>15</v>
      </c>
      <c r="B214" s="7" t="s">
        <v>16</v>
      </c>
      <c r="C214" s="7" t="s">
        <v>17</v>
      </c>
      <c r="D214" s="7" t="s">
        <v>18</v>
      </c>
      <c r="E214" s="8" t="s">
        <v>19</v>
      </c>
      <c r="F214" s="7" t="s">
        <v>20</v>
      </c>
      <c r="G214" s="7" t="s">
        <v>21</v>
      </c>
      <c r="H214" s="7" t="s">
        <v>22</v>
      </c>
      <c r="I214" s="7" t="s">
        <v>23</v>
      </c>
      <c r="J214" s="7" t="s">
        <v>24</v>
      </c>
      <c r="K214" s="7" t="s">
        <v>25</v>
      </c>
      <c r="L214" s="7" t="s">
        <v>26</v>
      </c>
      <c r="M214" s="7" t="s">
        <v>27</v>
      </c>
      <c r="N214" s="7" t="s">
        <v>28</v>
      </c>
      <c r="O214" s="7" t="s">
        <v>29</v>
      </c>
      <c r="P214" s="7" t="s">
        <v>30</v>
      </c>
    </row>
    <row r="215" spans="1:16" ht="12.75">
      <c r="A215" s="125" t="s">
        <v>112</v>
      </c>
      <c r="B215" s="10"/>
      <c r="C215" s="10"/>
      <c r="D215" s="63"/>
      <c r="E215" s="63"/>
      <c r="F215" s="63"/>
      <c r="G215" s="63"/>
      <c r="H215" s="63"/>
      <c r="I215" s="63"/>
      <c r="J215" s="63"/>
      <c r="K215" s="63"/>
      <c r="L215" s="63"/>
      <c r="M215" s="63"/>
      <c r="N215" s="63"/>
      <c r="O215" s="63"/>
      <c r="P215" s="11"/>
    </row>
    <row r="216" spans="1:16" ht="12.75">
      <c r="A216" s="62" t="s">
        <v>113</v>
      </c>
      <c r="B216" s="13"/>
      <c r="C216" s="13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64"/>
    </row>
    <row r="217" spans="1:16" ht="12.75">
      <c r="A217" s="62" t="s">
        <v>114</v>
      </c>
      <c r="B217" s="13"/>
      <c r="C217" s="13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05"/>
    </row>
    <row r="218" spans="1:16" ht="12.75">
      <c r="A218" s="126"/>
      <c r="B218" s="18"/>
      <c r="C218" s="18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05"/>
    </row>
    <row r="219" spans="1:16" ht="12.75">
      <c r="A219" s="33" t="s">
        <v>200</v>
      </c>
      <c r="B219" s="81" t="s">
        <v>115</v>
      </c>
      <c r="C219" s="18" t="s">
        <v>116</v>
      </c>
      <c r="D219" s="17"/>
      <c r="E219" s="17"/>
      <c r="F219" s="17"/>
      <c r="G219" s="17"/>
      <c r="H219" s="17"/>
      <c r="I219" s="127">
        <v>618100</v>
      </c>
      <c r="J219" s="17"/>
      <c r="K219" s="17"/>
      <c r="L219" s="17"/>
      <c r="M219" s="17"/>
      <c r="N219" s="17">
        <v>618100</v>
      </c>
      <c r="O219" s="17"/>
      <c r="P219" s="105"/>
    </row>
    <row r="220" spans="1:16" ht="12.75">
      <c r="A220" s="65" t="s">
        <v>201</v>
      </c>
      <c r="B220" s="91" t="s">
        <v>117</v>
      </c>
      <c r="C220" s="18"/>
      <c r="D220" s="17"/>
      <c r="E220" s="17"/>
      <c r="F220" s="17"/>
      <c r="G220" s="17"/>
      <c r="H220" s="17"/>
      <c r="I220" s="128"/>
      <c r="J220" s="17"/>
      <c r="K220" s="17"/>
      <c r="L220" s="17"/>
      <c r="M220" s="17"/>
      <c r="N220" s="17"/>
      <c r="O220" s="17"/>
      <c r="P220" s="105"/>
    </row>
    <row r="221" spans="1:16" ht="12.75">
      <c r="A221" s="65" t="s">
        <v>202</v>
      </c>
      <c r="B221" s="81" t="s">
        <v>118</v>
      </c>
      <c r="C221" s="18"/>
      <c r="D221" s="17"/>
      <c r="E221" s="17"/>
      <c r="F221" s="17"/>
      <c r="G221" s="17"/>
      <c r="H221" s="17"/>
      <c r="I221" s="128"/>
      <c r="J221" s="17"/>
      <c r="K221" s="17"/>
      <c r="L221" s="17"/>
      <c r="M221" s="17"/>
      <c r="N221" s="17"/>
      <c r="O221" s="17"/>
      <c r="P221" s="105"/>
    </row>
    <row r="222" spans="1:16" ht="12.75">
      <c r="A222" s="129" t="s">
        <v>203</v>
      </c>
      <c r="B222" s="18"/>
      <c r="C222" s="18"/>
      <c r="D222" s="17"/>
      <c r="E222" s="17"/>
      <c r="F222" s="17"/>
      <c r="G222" s="17"/>
      <c r="H222" s="17"/>
      <c r="I222" s="128"/>
      <c r="J222" s="17"/>
      <c r="K222" s="17"/>
      <c r="L222" s="17"/>
      <c r="M222" s="17"/>
      <c r="N222" s="17"/>
      <c r="O222" s="17"/>
      <c r="P222" s="105"/>
    </row>
    <row r="223" spans="1:16" ht="12.75">
      <c r="A223" s="129" t="s">
        <v>204</v>
      </c>
      <c r="B223" s="18"/>
      <c r="C223" s="18"/>
      <c r="D223" s="17"/>
      <c r="E223" s="17"/>
      <c r="F223" s="17"/>
      <c r="G223" s="17"/>
      <c r="H223" s="17"/>
      <c r="I223" s="128"/>
      <c r="J223" s="17"/>
      <c r="K223" s="17"/>
      <c r="L223" s="17"/>
      <c r="M223" s="17"/>
      <c r="N223" s="17"/>
      <c r="O223" s="17"/>
      <c r="P223" s="105"/>
    </row>
    <row r="224" spans="1:16" ht="12.75">
      <c r="A224" s="188" t="s">
        <v>205</v>
      </c>
      <c r="B224" s="18"/>
      <c r="C224" s="18"/>
      <c r="D224" s="17"/>
      <c r="E224" s="17"/>
      <c r="F224" s="17"/>
      <c r="G224" s="17"/>
      <c r="H224" s="17"/>
      <c r="I224" s="128"/>
      <c r="J224" s="17"/>
      <c r="K224" s="17"/>
      <c r="L224" s="17"/>
      <c r="M224" s="17"/>
      <c r="N224" s="17"/>
      <c r="O224" s="17"/>
      <c r="P224" s="105"/>
    </row>
    <row r="225" spans="1:16" ht="12.75">
      <c r="A225" s="129" t="s">
        <v>206</v>
      </c>
      <c r="B225" s="18"/>
      <c r="C225" s="18"/>
      <c r="D225" s="17"/>
      <c r="E225" s="17"/>
      <c r="F225" s="17"/>
      <c r="G225" s="17"/>
      <c r="H225" s="17"/>
      <c r="I225" s="128"/>
      <c r="J225" s="17"/>
      <c r="K225" s="17"/>
      <c r="L225" s="17"/>
      <c r="M225" s="17"/>
      <c r="N225" s="17"/>
      <c r="O225" s="17"/>
      <c r="P225" s="105"/>
    </row>
    <row r="226" spans="1:16" ht="12.75">
      <c r="A226" s="130"/>
      <c r="B226" s="23"/>
      <c r="C226" s="23"/>
      <c r="D226" s="25"/>
      <c r="E226" s="25"/>
      <c r="F226" s="25"/>
      <c r="G226" s="25"/>
      <c r="H226" s="25"/>
      <c r="I226" s="131"/>
      <c r="J226" s="25"/>
      <c r="K226" s="25"/>
      <c r="L226" s="25"/>
      <c r="M226" s="25"/>
      <c r="N226" s="25"/>
      <c r="O226" s="25"/>
      <c r="P226" s="108"/>
    </row>
    <row r="227" spans="1:16" ht="12.75">
      <c r="A227" s="65" t="s">
        <v>119</v>
      </c>
      <c r="B227" s="81" t="s">
        <v>115</v>
      </c>
      <c r="C227" s="81" t="s">
        <v>120</v>
      </c>
      <c r="D227" s="82"/>
      <c r="E227" s="17">
        <v>330060</v>
      </c>
      <c r="F227" s="17"/>
      <c r="G227" s="17"/>
      <c r="H227" s="17"/>
      <c r="I227" s="132">
        <v>330060</v>
      </c>
      <c r="J227" s="133"/>
      <c r="K227" s="17"/>
      <c r="L227" s="17"/>
      <c r="M227" s="17"/>
      <c r="N227" s="17"/>
      <c r="O227" s="17"/>
      <c r="P227" s="27" t="s">
        <v>73</v>
      </c>
    </row>
    <row r="228" spans="1:16" ht="12.75">
      <c r="A228" s="65" t="s">
        <v>121</v>
      </c>
      <c r="B228" s="91" t="s">
        <v>117</v>
      </c>
      <c r="C228" s="81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27" t="s">
        <v>220</v>
      </c>
    </row>
    <row r="229" spans="1:16" ht="12.75">
      <c r="A229" s="65" t="s">
        <v>122</v>
      </c>
      <c r="B229" s="81" t="s">
        <v>118</v>
      </c>
      <c r="C229" s="81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27" t="s">
        <v>221</v>
      </c>
    </row>
    <row r="230" spans="1:16" ht="12.75">
      <c r="A230" s="134"/>
      <c r="B230" s="134"/>
      <c r="C230" s="91"/>
      <c r="D230" s="25"/>
      <c r="E230" s="25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12" t="s">
        <v>222</v>
      </c>
    </row>
    <row r="231" spans="1:16" ht="12.75">
      <c r="A231" s="65" t="s">
        <v>253</v>
      </c>
      <c r="B231" s="81" t="s">
        <v>254</v>
      </c>
      <c r="C231" s="81" t="s">
        <v>49</v>
      </c>
      <c r="D231" s="82">
        <f>SUM(H231:J231)</f>
        <v>500000</v>
      </c>
      <c r="E231" s="17"/>
      <c r="F231" s="17"/>
      <c r="G231" s="17"/>
      <c r="H231" s="109">
        <v>150000</v>
      </c>
      <c r="I231" s="132"/>
      <c r="J231" s="133">
        <v>350000</v>
      </c>
      <c r="K231" s="17"/>
      <c r="L231" s="17"/>
      <c r="M231" s="17"/>
      <c r="N231" s="17"/>
      <c r="O231" s="17"/>
      <c r="P231" s="27"/>
    </row>
    <row r="232" spans="1:16" ht="12.75">
      <c r="A232" s="65" t="s">
        <v>255</v>
      </c>
      <c r="B232" s="81"/>
      <c r="C232" s="81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27"/>
    </row>
    <row r="233" spans="1:16" ht="12.75">
      <c r="A233" s="65" t="s">
        <v>256</v>
      </c>
      <c r="B233" s="81"/>
      <c r="C233" s="81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27"/>
    </row>
    <row r="234" spans="1:16" ht="13.5" thickBot="1">
      <c r="A234" s="134" t="s">
        <v>257</v>
      </c>
      <c r="B234" s="134"/>
      <c r="C234" s="91"/>
      <c r="D234" s="25"/>
      <c r="E234" s="25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12"/>
    </row>
    <row r="235" spans="1:16" ht="12.75">
      <c r="A235" s="242" t="s">
        <v>52</v>
      </c>
      <c r="B235" s="242"/>
      <c r="C235" s="51"/>
      <c r="D235" s="236">
        <f>SUM(D231)</f>
        <v>500000</v>
      </c>
      <c r="E235" s="236">
        <f>E227</f>
        <v>330060</v>
      </c>
      <c r="F235" s="251"/>
      <c r="G235" s="28"/>
      <c r="H235" s="96">
        <f>SUM(H231)</f>
        <v>150000</v>
      </c>
      <c r="I235" s="124">
        <f>I219+I227</f>
        <v>948160</v>
      </c>
      <c r="J235" s="96">
        <f>SUM(J231)</f>
        <v>350000</v>
      </c>
      <c r="K235" s="96"/>
      <c r="L235" s="97"/>
      <c r="M235" s="96"/>
      <c r="N235" s="236">
        <f>N219</f>
        <v>618100</v>
      </c>
      <c r="O235" s="236"/>
      <c r="P235" s="28"/>
    </row>
    <row r="236" spans="1:16" ht="13.5" thickBot="1">
      <c r="A236" s="238" t="s">
        <v>53</v>
      </c>
      <c r="B236" s="238"/>
      <c r="C236" s="54"/>
      <c r="D236" s="237"/>
      <c r="E236" s="237"/>
      <c r="F236" s="252"/>
      <c r="G236" s="29"/>
      <c r="H236" s="29"/>
      <c r="I236" s="29"/>
      <c r="J236" s="29"/>
      <c r="K236" s="29"/>
      <c r="L236" s="98"/>
      <c r="M236" s="29"/>
      <c r="N236" s="237"/>
      <c r="O236" s="237"/>
      <c r="P236" s="29"/>
    </row>
    <row r="237" spans="1:16" ht="12.75">
      <c r="A237" s="239" t="s">
        <v>54</v>
      </c>
      <c r="B237" s="239"/>
      <c r="C237" s="57"/>
      <c r="D237" s="236">
        <f>SUM(D235)</f>
        <v>500000</v>
      </c>
      <c r="E237" s="236">
        <f>SUM(E235)</f>
        <v>330060</v>
      </c>
      <c r="F237" s="251"/>
      <c r="G237" s="96"/>
      <c r="H237" s="96">
        <f>SUM(H231)</f>
        <v>150000</v>
      </c>
      <c r="I237" s="96">
        <f>SUM(I235)</f>
        <v>948160</v>
      </c>
      <c r="J237" s="96">
        <f>SUM(J235)</f>
        <v>350000</v>
      </c>
      <c r="K237" s="96"/>
      <c r="L237" s="96"/>
      <c r="M237" s="96"/>
      <c r="N237" s="236">
        <f>SUM(N235)</f>
        <v>618100</v>
      </c>
      <c r="O237" s="236"/>
      <c r="P237" s="28"/>
    </row>
    <row r="238" spans="1:16" ht="13.5" thickBot="1">
      <c r="A238" s="240"/>
      <c r="B238" s="240"/>
      <c r="C238" s="58"/>
      <c r="D238" s="237"/>
      <c r="E238" s="237"/>
      <c r="F238" s="252"/>
      <c r="G238" s="29"/>
      <c r="H238" s="29"/>
      <c r="I238" s="29"/>
      <c r="J238" s="29"/>
      <c r="K238" s="29"/>
      <c r="L238" s="29"/>
      <c r="M238" s="29"/>
      <c r="N238" s="237"/>
      <c r="O238" s="237"/>
      <c r="P238" s="29"/>
    </row>
    <row r="241" spans="1:16" ht="13.5" thickBot="1">
      <c r="A241" s="243" t="s">
        <v>209</v>
      </c>
      <c r="B241" s="243"/>
      <c r="C241" s="243"/>
      <c r="D241" s="243"/>
      <c r="E241" s="243"/>
      <c r="F241" s="243"/>
      <c r="G241" s="243"/>
      <c r="H241" s="243"/>
      <c r="I241" s="243"/>
      <c r="J241" s="243"/>
      <c r="K241" s="243"/>
      <c r="L241" s="243"/>
      <c r="M241" s="243"/>
      <c r="N241" s="243"/>
      <c r="O241" s="243"/>
      <c r="P241" s="243"/>
    </row>
    <row r="242" spans="1:16" ht="13.5" thickBot="1">
      <c r="A242" s="1" t="s">
        <v>0</v>
      </c>
      <c r="B242" s="244" t="s">
        <v>1</v>
      </c>
      <c r="C242" s="1" t="s">
        <v>2</v>
      </c>
      <c r="D242" s="247" t="s">
        <v>3</v>
      </c>
      <c r="E242" s="247"/>
      <c r="F242" s="247" t="s">
        <v>4</v>
      </c>
      <c r="G242" s="247"/>
      <c r="H242" s="248" t="s">
        <v>5</v>
      </c>
      <c r="I242" s="248"/>
      <c r="J242" s="248"/>
      <c r="K242" s="248"/>
      <c r="L242" s="248"/>
      <c r="M242" s="248"/>
      <c r="N242" s="247" t="s">
        <v>6</v>
      </c>
      <c r="O242" s="247"/>
      <c r="P242" s="247" t="s">
        <v>7</v>
      </c>
    </row>
    <row r="243" spans="1:16" ht="13.5" thickBot="1">
      <c r="A243" s="2" t="s">
        <v>8</v>
      </c>
      <c r="B243" s="245"/>
      <c r="C243" s="2" t="s">
        <v>9</v>
      </c>
      <c r="D243" s="249" t="s">
        <v>10</v>
      </c>
      <c r="E243" s="249"/>
      <c r="F243" s="249" t="s">
        <v>123</v>
      </c>
      <c r="G243" s="249"/>
      <c r="H243" s="241" t="s">
        <v>12</v>
      </c>
      <c r="I243" s="241"/>
      <c r="J243" s="241">
        <v>2010</v>
      </c>
      <c r="K243" s="241"/>
      <c r="L243" s="241">
        <v>2011</v>
      </c>
      <c r="M243" s="241"/>
      <c r="N243" s="249"/>
      <c r="O243" s="249"/>
      <c r="P243" s="250"/>
    </row>
    <row r="244" spans="1:16" ht="13.5" thickBot="1">
      <c r="A244" s="5"/>
      <c r="B244" s="246"/>
      <c r="C244" s="3"/>
      <c r="D244" s="3" t="s">
        <v>13</v>
      </c>
      <c r="E244" s="6" t="s">
        <v>14</v>
      </c>
      <c r="F244" s="3" t="s">
        <v>13</v>
      </c>
      <c r="G244" s="3" t="s">
        <v>14</v>
      </c>
      <c r="H244" s="3" t="s">
        <v>13</v>
      </c>
      <c r="I244" s="3" t="s">
        <v>14</v>
      </c>
      <c r="J244" s="3" t="s">
        <v>13</v>
      </c>
      <c r="K244" s="3" t="s">
        <v>14</v>
      </c>
      <c r="L244" s="4" t="s">
        <v>13</v>
      </c>
      <c r="M244" s="4" t="s">
        <v>14</v>
      </c>
      <c r="N244" s="4" t="s">
        <v>13</v>
      </c>
      <c r="O244" s="4" t="s">
        <v>14</v>
      </c>
      <c r="P244" s="249"/>
    </row>
    <row r="245" spans="1:16" ht="13.5" thickBot="1">
      <c r="A245" s="7" t="s">
        <v>15</v>
      </c>
      <c r="B245" s="7" t="s">
        <v>16</v>
      </c>
      <c r="C245" s="7" t="s">
        <v>17</v>
      </c>
      <c r="D245" s="7" t="s">
        <v>18</v>
      </c>
      <c r="E245" s="8" t="s">
        <v>19</v>
      </c>
      <c r="F245" s="7" t="s">
        <v>20</v>
      </c>
      <c r="G245" s="7" t="s">
        <v>21</v>
      </c>
      <c r="H245" s="7" t="s">
        <v>22</v>
      </c>
      <c r="I245" s="7" t="s">
        <v>23</v>
      </c>
      <c r="J245" s="7" t="s">
        <v>24</v>
      </c>
      <c r="K245" s="7" t="s">
        <v>25</v>
      </c>
      <c r="L245" s="7" t="s">
        <v>26</v>
      </c>
      <c r="M245" s="7" t="s">
        <v>27</v>
      </c>
      <c r="N245" s="7" t="s">
        <v>28</v>
      </c>
      <c r="O245" s="7" t="s">
        <v>29</v>
      </c>
      <c r="P245" s="7" t="s">
        <v>30</v>
      </c>
    </row>
    <row r="246" spans="1:16" ht="12.75">
      <c r="A246" s="62" t="s">
        <v>124</v>
      </c>
      <c r="B246" s="10"/>
      <c r="C246" s="10"/>
      <c r="D246" s="63"/>
      <c r="E246" s="63"/>
      <c r="F246" s="63"/>
      <c r="G246" s="63"/>
      <c r="H246" s="63"/>
      <c r="I246" s="63"/>
      <c r="J246" s="63"/>
      <c r="K246" s="63"/>
      <c r="L246" s="63"/>
      <c r="M246" s="63"/>
      <c r="N246" s="63"/>
      <c r="O246" s="63"/>
      <c r="P246" s="11"/>
    </row>
    <row r="247" spans="1:16" ht="12.75">
      <c r="A247" s="62" t="s">
        <v>125</v>
      </c>
      <c r="B247" s="13"/>
      <c r="C247" s="13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41" t="s">
        <v>131</v>
      </c>
    </row>
    <row r="248" spans="1:16" ht="12.75">
      <c r="A248" s="62" t="s">
        <v>126</v>
      </c>
      <c r="B248" s="13"/>
      <c r="C248" s="13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35" t="s">
        <v>245</v>
      </c>
    </row>
    <row r="249" spans="1:16" ht="13.5">
      <c r="A249" s="110"/>
      <c r="B249" s="18"/>
      <c r="C249" s="18"/>
      <c r="D249" s="17"/>
      <c r="E249" s="17"/>
      <c r="F249" s="17"/>
      <c r="G249" s="17"/>
      <c r="H249" s="106"/>
      <c r="I249" s="106"/>
      <c r="J249" s="106"/>
      <c r="K249" s="106"/>
      <c r="L249" s="106"/>
      <c r="M249" s="106"/>
      <c r="N249" s="17"/>
      <c r="O249" s="17"/>
      <c r="P249" s="35" t="s">
        <v>246</v>
      </c>
    </row>
    <row r="250" spans="1:16" ht="13.5">
      <c r="A250" s="110" t="s">
        <v>127</v>
      </c>
      <c r="B250" s="22" t="s">
        <v>35</v>
      </c>
      <c r="C250" s="18" t="s">
        <v>128</v>
      </c>
      <c r="D250" s="17"/>
      <c r="E250" s="17"/>
      <c r="F250" s="17"/>
      <c r="G250" s="17"/>
      <c r="H250" s="106">
        <v>350000</v>
      </c>
      <c r="I250" s="106"/>
      <c r="J250" s="106"/>
      <c r="K250" s="106">
        <v>350000</v>
      </c>
      <c r="L250" s="106"/>
      <c r="M250" s="106"/>
      <c r="N250" s="17"/>
      <c r="O250" s="17"/>
      <c r="P250" s="17"/>
    </row>
    <row r="251" spans="1:16" ht="13.5">
      <c r="A251" s="110"/>
      <c r="B251" s="21" t="s">
        <v>37</v>
      </c>
      <c r="C251" s="18"/>
      <c r="D251" s="17"/>
      <c r="E251" s="17"/>
      <c r="F251" s="17"/>
      <c r="G251" s="17"/>
      <c r="H251" s="106"/>
      <c r="I251" s="106"/>
      <c r="J251" s="106"/>
      <c r="K251" s="106"/>
      <c r="L251" s="106"/>
      <c r="M251" s="106"/>
      <c r="N251" s="17"/>
      <c r="O251" s="17"/>
      <c r="P251" s="17"/>
    </row>
    <row r="252" spans="1:16" ht="13.5">
      <c r="A252" s="110"/>
      <c r="B252" s="22" t="s">
        <v>38</v>
      </c>
      <c r="C252" s="18"/>
      <c r="D252" s="17"/>
      <c r="E252" s="17"/>
      <c r="F252" s="17"/>
      <c r="G252" s="17"/>
      <c r="H252" s="106"/>
      <c r="I252" s="106"/>
      <c r="J252" s="106"/>
      <c r="K252" s="106"/>
      <c r="L252" s="106"/>
      <c r="M252" s="106"/>
      <c r="N252" s="17"/>
      <c r="O252" s="17"/>
      <c r="P252" s="17"/>
    </row>
    <row r="253" spans="1:16" ht="13.5">
      <c r="A253" s="110" t="s">
        <v>129</v>
      </c>
      <c r="B253" s="22" t="s">
        <v>41</v>
      </c>
      <c r="C253" s="18" t="s">
        <v>128</v>
      </c>
      <c r="D253" s="17"/>
      <c r="E253" s="17"/>
      <c r="F253" s="17"/>
      <c r="G253" s="17"/>
      <c r="H253" s="106">
        <v>350000</v>
      </c>
      <c r="I253" s="106"/>
      <c r="J253" s="106"/>
      <c r="K253" s="106">
        <v>350000</v>
      </c>
      <c r="L253" s="106"/>
      <c r="M253" s="106"/>
      <c r="N253" s="17"/>
      <c r="O253" s="17"/>
      <c r="P253" s="17"/>
    </row>
    <row r="254" spans="1:16" ht="13.5">
      <c r="A254" s="135"/>
      <c r="B254" s="23"/>
      <c r="C254" s="23"/>
      <c r="D254" s="25"/>
      <c r="E254" s="25"/>
      <c r="F254" s="25"/>
      <c r="G254" s="25"/>
      <c r="H254" s="107"/>
      <c r="I254" s="107"/>
      <c r="J254" s="107"/>
      <c r="K254" s="107"/>
      <c r="L254" s="107"/>
      <c r="M254" s="107"/>
      <c r="N254" s="25"/>
      <c r="O254" s="25"/>
      <c r="P254" s="25"/>
    </row>
    <row r="255" spans="1:16" ht="16.5" customHeight="1">
      <c r="A255" s="65" t="s">
        <v>130</v>
      </c>
      <c r="B255" s="22"/>
      <c r="C255" s="22" t="s">
        <v>109</v>
      </c>
      <c r="D255" s="136"/>
      <c r="E255" s="136"/>
      <c r="F255" s="136"/>
      <c r="G255" s="136"/>
      <c r="H255" s="137"/>
      <c r="I255" s="137">
        <f>I263+I273+I268++I259</f>
        <v>677488</v>
      </c>
      <c r="J255" s="138"/>
      <c r="K255" s="139"/>
      <c r="L255" s="138"/>
      <c r="M255" s="140"/>
      <c r="N255" s="140">
        <f>N263+N273+N268+N259</f>
        <v>677488</v>
      </c>
      <c r="O255" s="17"/>
      <c r="P255" s="141" t="s">
        <v>131</v>
      </c>
    </row>
    <row r="256" spans="1:16" ht="13.5" customHeight="1">
      <c r="A256" s="65" t="s">
        <v>132</v>
      </c>
      <c r="B256" s="22"/>
      <c r="C256" s="22"/>
      <c r="D256" s="136"/>
      <c r="E256" s="136"/>
      <c r="F256" s="136"/>
      <c r="G256" s="136"/>
      <c r="H256" s="137"/>
      <c r="I256" s="136"/>
      <c r="J256" s="138"/>
      <c r="K256" s="140"/>
      <c r="L256" s="138"/>
      <c r="M256" s="140"/>
      <c r="N256" s="140"/>
      <c r="O256" s="17"/>
      <c r="P256" s="142" t="s">
        <v>133</v>
      </c>
    </row>
    <row r="257" spans="1:16" ht="15">
      <c r="A257" s="129"/>
      <c r="B257" s="22"/>
      <c r="C257" s="22"/>
      <c r="D257" s="136"/>
      <c r="E257" s="136"/>
      <c r="F257" s="136"/>
      <c r="G257" s="136"/>
      <c r="H257" s="137"/>
      <c r="I257" s="136"/>
      <c r="J257" s="138"/>
      <c r="K257" s="140"/>
      <c r="L257" s="138"/>
      <c r="M257" s="140"/>
      <c r="N257" s="140"/>
      <c r="O257" s="17"/>
      <c r="P257" s="142" t="s">
        <v>134</v>
      </c>
    </row>
    <row r="258" spans="1:16" ht="15">
      <c r="A258" s="129"/>
      <c r="B258" s="22" t="s">
        <v>99</v>
      </c>
      <c r="C258" s="33"/>
      <c r="D258" s="136"/>
      <c r="E258" s="136"/>
      <c r="F258" s="136"/>
      <c r="G258" s="136"/>
      <c r="H258" s="137"/>
      <c r="I258" s="136"/>
      <c r="J258" s="138"/>
      <c r="K258" s="140"/>
      <c r="L258" s="138"/>
      <c r="M258" s="140"/>
      <c r="N258" s="140"/>
      <c r="O258" s="17"/>
      <c r="P258" s="35" t="s">
        <v>225</v>
      </c>
    </row>
    <row r="259" spans="1:16" ht="15">
      <c r="A259" s="68" t="s">
        <v>139</v>
      </c>
      <c r="B259" s="21" t="s">
        <v>101</v>
      </c>
      <c r="C259" s="22" t="s">
        <v>189</v>
      </c>
      <c r="D259" s="136"/>
      <c r="E259" s="136"/>
      <c r="F259" s="136"/>
      <c r="G259" s="136"/>
      <c r="H259" s="137"/>
      <c r="I259" s="137">
        <v>393000</v>
      </c>
      <c r="J259" s="138"/>
      <c r="K259" s="140"/>
      <c r="L259" s="138"/>
      <c r="M259" s="140"/>
      <c r="N259" s="140">
        <v>393000</v>
      </c>
      <c r="O259" s="17"/>
      <c r="P259" s="35" t="s">
        <v>214</v>
      </c>
    </row>
    <row r="260" spans="1:16" ht="15">
      <c r="A260" s="65" t="s">
        <v>140</v>
      </c>
      <c r="B260" s="22" t="s">
        <v>38</v>
      </c>
      <c r="C260" s="22"/>
      <c r="D260" s="136"/>
      <c r="E260" s="136"/>
      <c r="F260" s="136"/>
      <c r="G260" s="136"/>
      <c r="H260" s="137"/>
      <c r="I260" s="136"/>
      <c r="J260" s="138"/>
      <c r="K260" s="140"/>
      <c r="L260" s="138"/>
      <c r="M260" s="140"/>
      <c r="N260" s="140"/>
      <c r="O260" s="17"/>
      <c r="P260" s="35" t="s">
        <v>223</v>
      </c>
    </row>
    <row r="261" spans="1:16" ht="15">
      <c r="A261" s="65"/>
      <c r="B261" s="22" t="s">
        <v>41</v>
      </c>
      <c r="C261" s="22"/>
      <c r="D261" s="136"/>
      <c r="E261" s="136"/>
      <c r="F261" s="136"/>
      <c r="G261" s="136"/>
      <c r="H261" s="137"/>
      <c r="I261" s="136"/>
      <c r="J261" s="138"/>
      <c r="K261" s="140"/>
      <c r="L261" s="138"/>
      <c r="M261" s="140"/>
      <c r="N261" s="140"/>
      <c r="O261" s="17"/>
      <c r="P261" s="35" t="s">
        <v>224</v>
      </c>
    </row>
    <row r="262" spans="1:16" ht="15">
      <c r="A262" s="129"/>
      <c r="B262" s="22"/>
      <c r="C262" s="22"/>
      <c r="D262" s="136"/>
      <c r="E262" s="136"/>
      <c r="F262" s="136"/>
      <c r="G262" s="136"/>
      <c r="H262" s="137"/>
      <c r="I262" s="136"/>
      <c r="J262" s="138"/>
      <c r="K262" s="140"/>
      <c r="L262" s="138"/>
      <c r="M262" s="140"/>
      <c r="N262" s="140"/>
      <c r="O262" s="17"/>
      <c r="P262" s="142"/>
    </row>
    <row r="263" spans="1:16" ht="15">
      <c r="A263" s="68" t="s">
        <v>135</v>
      </c>
      <c r="B263" s="22" t="s">
        <v>35</v>
      </c>
      <c r="C263" s="22" t="s">
        <v>120</v>
      </c>
      <c r="D263" s="136"/>
      <c r="E263" s="136"/>
      <c r="F263" s="136"/>
      <c r="G263" s="136"/>
      <c r="H263" s="137"/>
      <c r="I263" s="137">
        <v>184000</v>
      </c>
      <c r="J263" s="138"/>
      <c r="K263" s="140"/>
      <c r="L263" s="138"/>
      <c r="M263" s="140"/>
      <c r="N263" s="140">
        <v>184000</v>
      </c>
      <c r="O263" s="17"/>
      <c r="P263" s="35"/>
    </row>
    <row r="264" spans="1:16" ht="15">
      <c r="A264" s="129" t="s">
        <v>136</v>
      </c>
      <c r="B264" s="21" t="s">
        <v>37</v>
      </c>
      <c r="C264" s="33"/>
      <c r="D264" s="136"/>
      <c r="E264" s="136"/>
      <c r="F264" s="136"/>
      <c r="G264" s="136"/>
      <c r="H264" s="137"/>
      <c r="I264" s="136"/>
      <c r="J264" s="138"/>
      <c r="K264" s="140"/>
      <c r="L264" s="138"/>
      <c r="M264" s="140"/>
      <c r="N264" s="140"/>
      <c r="O264" s="17"/>
      <c r="P264" s="35"/>
    </row>
    <row r="265" spans="1:16" ht="15">
      <c r="A265" s="129" t="s">
        <v>137</v>
      </c>
      <c r="B265" s="22" t="s">
        <v>138</v>
      </c>
      <c r="C265" s="33"/>
      <c r="D265" s="136"/>
      <c r="E265" s="136"/>
      <c r="F265" s="136"/>
      <c r="G265" s="136"/>
      <c r="H265" s="137"/>
      <c r="I265" s="136"/>
      <c r="J265" s="138"/>
      <c r="K265" s="140"/>
      <c r="L265" s="138"/>
      <c r="M265" s="140"/>
      <c r="N265" s="140"/>
      <c r="O265" s="17"/>
      <c r="P265" s="17"/>
    </row>
    <row r="266" spans="1:16" ht="21.75" customHeight="1">
      <c r="A266" s="129"/>
      <c r="B266" s="22"/>
      <c r="C266" s="33"/>
      <c r="D266" s="136"/>
      <c r="E266" s="136"/>
      <c r="F266" s="136"/>
      <c r="G266" s="136"/>
      <c r="H266" s="137"/>
      <c r="I266" s="136"/>
      <c r="J266" s="138"/>
      <c r="K266" s="140"/>
      <c r="L266" s="138"/>
      <c r="M266" s="140"/>
      <c r="N266" s="140"/>
      <c r="O266" s="17"/>
      <c r="P266" s="17"/>
    </row>
    <row r="267" spans="1:16" ht="15">
      <c r="A267" s="129"/>
      <c r="B267" s="22" t="s">
        <v>99</v>
      </c>
      <c r="C267" s="22"/>
      <c r="D267" s="136"/>
      <c r="E267" s="136"/>
      <c r="F267" s="136"/>
      <c r="G267" s="136"/>
      <c r="H267" s="137"/>
      <c r="I267" s="136"/>
      <c r="J267" s="138"/>
      <c r="K267" s="140"/>
      <c r="L267" s="138"/>
      <c r="M267" s="140"/>
      <c r="N267" s="140"/>
      <c r="O267" s="17"/>
      <c r="P267" s="17"/>
    </row>
    <row r="268" spans="1:16" ht="15">
      <c r="A268" s="186" t="s">
        <v>190</v>
      </c>
      <c r="B268" s="21" t="s">
        <v>101</v>
      </c>
      <c r="C268" s="22" t="s">
        <v>120</v>
      </c>
      <c r="D268" s="136"/>
      <c r="E268" s="136"/>
      <c r="F268" s="136"/>
      <c r="G268" s="136"/>
      <c r="H268" s="137"/>
      <c r="I268" s="137">
        <v>68000</v>
      </c>
      <c r="J268" s="138"/>
      <c r="K268" s="140"/>
      <c r="L268" s="138"/>
      <c r="M268" s="140"/>
      <c r="N268" s="140">
        <v>68000</v>
      </c>
      <c r="O268" s="17"/>
      <c r="P268" s="17"/>
    </row>
    <row r="269" spans="1:16" ht="15">
      <c r="A269" s="129" t="s">
        <v>191</v>
      </c>
      <c r="B269" s="22" t="s">
        <v>38</v>
      </c>
      <c r="C269" s="33"/>
      <c r="D269" s="136"/>
      <c r="E269" s="136"/>
      <c r="F269" s="136"/>
      <c r="G269" s="136"/>
      <c r="H269" s="137"/>
      <c r="I269" s="136"/>
      <c r="J269" s="138"/>
      <c r="K269" s="140"/>
      <c r="L269" s="138"/>
      <c r="M269" s="140"/>
      <c r="N269" s="140"/>
      <c r="O269" s="17"/>
      <c r="P269" s="17"/>
    </row>
    <row r="270" spans="1:16" ht="15">
      <c r="A270" s="129"/>
      <c r="B270" s="22" t="s">
        <v>41</v>
      </c>
      <c r="C270" s="33"/>
      <c r="D270" s="136"/>
      <c r="E270" s="136"/>
      <c r="F270" s="136"/>
      <c r="G270" s="136"/>
      <c r="H270" s="137"/>
      <c r="I270" s="136"/>
      <c r="J270" s="138"/>
      <c r="K270" s="140"/>
      <c r="L270" s="138"/>
      <c r="M270" s="140"/>
      <c r="N270" s="140"/>
      <c r="O270" s="17"/>
      <c r="P270" s="17"/>
    </row>
    <row r="271" spans="1:16" ht="15">
      <c r="A271" s="129"/>
      <c r="B271" s="22"/>
      <c r="C271" s="33"/>
      <c r="D271" s="136"/>
      <c r="E271" s="136"/>
      <c r="F271" s="136"/>
      <c r="G271" s="136"/>
      <c r="H271" s="137"/>
      <c r="I271" s="136"/>
      <c r="J271" s="138"/>
      <c r="K271" s="140"/>
      <c r="L271" s="138"/>
      <c r="M271" s="140"/>
      <c r="N271" s="140"/>
      <c r="O271" s="17"/>
      <c r="P271" s="17"/>
    </row>
    <row r="272" spans="1:16" ht="15">
      <c r="A272" s="68"/>
      <c r="B272" s="22"/>
      <c r="C272" s="22"/>
      <c r="D272" s="136"/>
      <c r="E272" s="136"/>
      <c r="F272" s="136"/>
      <c r="G272" s="136"/>
      <c r="H272" s="137"/>
      <c r="I272" s="136"/>
      <c r="J272" s="138"/>
      <c r="K272" s="140"/>
      <c r="L272" s="138"/>
      <c r="M272" s="140"/>
      <c r="N272" s="140"/>
      <c r="O272" s="17"/>
      <c r="P272" s="17"/>
    </row>
    <row r="273" spans="1:16" ht="15">
      <c r="A273" s="68" t="s">
        <v>141</v>
      </c>
      <c r="B273" s="21" t="s">
        <v>87</v>
      </c>
      <c r="C273" s="22" t="s">
        <v>120</v>
      </c>
      <c r="D273" s="136"/>
      <c r="E273" s="136"/>
      <c r="F273" s="136"/>
      <c r="G273" s="136"/>
      <c r="H273" s="137"/>
      <c r="I273" s="137">
        <v>32488</v>
      </c>
      <c r="J273" s="138"/>
      <c r="K273" s="140"/>
      <c r="L273" s="138"/>
      <c r="M273" s="140"/>
      <c r="N273" s="140">
        <v>32488</v>
      </c>
      <c r="O273" s="17"/>
      <c r="P273" s="17"/>
    </row>
    <row r="274" spans="1:16" ht="15">
      <c r="A274" s="65" t="s">
        <v>142</v>
      </c>
      <c r="B274" s="22" t="s">
        <v>38</v>
      </c>
      <c r="C274" s="22"/>
      <c r="D274" s="136"/>
      <c r="E274" s="136"/>
      <c r="F274" s="136"/>
      <c r="G274" s="136"/>
      <c r="H274" s="137"/>
      <c r="I274" s="136"/>
      <c r="J274" s="138"/>
      <c r="K274" s="140"/>
      <c r="L274" s="138"/>
      <c r="M274" s="140"/>
      <c r="N274" s="140"/>
      <c r="O274" s="17"/>
      <c r="P274" s="17"/>
    </row>
    <row r="275" spans="1:16" ht="15">
      <c r="A275" s="65"/>
      <c r="B275" s="22" t="s">
        <v>41</v>
      </c>
      <c r="C275" s="22"/>
      <c r="D275" s="136"/>
      <c r="E275" s="136"/>
      <c r="F275" s="136"/>
      <c r="G275" s="136"/>
      <c r="H275" s="137"/>
      <c r="I275" s="136"/>
      <c r="J275" s="138"/>
      <c r="K275" s="140"/>
      <c r="L275" s="138"/>
      <c r="M275" s="140"/>
      <c r="N275" s="140"/>
      <c r="O275" s="17"/>
      <c r="P275" s="17"/>
    </row>
    <row r="276" spans="1:16" ht="15">
      <c r="A276" s="143"/>
      <c r="B276" s="22"/>
      <c r="C276" s="22"/>
      <c r="D276" s="136"/>
      <c r="E276" s="136"/>
      <c r="F276" s="136"/>
      <c r="G276" s="136"/>
      <c r="H276" s="137"/>
      <c r="I276" s="136"/>
      <c r="J276" s="138"/>
      <c r="K276" s="140"/>
      <c r="L276" s="138"/>
      <c r="M276" s="140"/>
      <c r="N276" s="140"/>
      <c r="O276" s="17"/>
      <c r="P276" s="17"/>
    </row>
    <row r="277" spans="1:16" ht="15.75" thickBot="1">
      <c r="A277" s="144"/>
      <c r="B277" s="21"/>
      <c r="C277" s="21"/>
      <c r="D277" s="145"/>
      <c r="E277" s="145"/>
      <c r="F277" s="145"/>
      <c r="G277" s="145"/>
      <c r="H277" s="146"/>
      <c r="I277" s="145"/>
      <c r="J277" s="147"/>
      <c r="K277" s="148"/>
      <c r="L277" s="147"/>
      <c r="M277" s="148"/>
      <c r="N277" s="148"/>
      <c r="O277" s="25"/>
      <c r="P277" s="25"/>
    </row>
    <row r="278" spans="1:16" ht="12.75">
      <c r="A278" s="242" t="s">
        <v>52</v>
      </c>
      <c r="B278" s="242"/>
      <c r="C278" s="51"/>
      <c r="D278" s="255"/>
      <c r="E278" s="255"/>
      <c r="F278" s="255"/>
      <c r="G278" s="255"/>
      <c r="H278" s="52">
        <f>H268+H250</f>
        <v>350000</v>
      </c>
      <c r="I278" s="52">
        <f>SUM(I273,I263,I268,,I259)</f>
        <v>677488</v>
      </c>
      <c r="J278" s="52"/>
      <c r="K278" s="52">
        <f>K250</f>
        <v>350000</v>
      </c>
      <c r="L278" s="53"/>
      <c r="M278" s="52"/>
      <c r="N278" s="255">
        <f>N255</f>
        <v>677488</v>
      </c>
      <c r="O278" s="255"/>
      <c r="P278" s="28"/>
    </row>
    <row r="279" spans="1:16" ht="13.5" thickBot="1">
      <c r="A279" s="238" t="s">
        <v>53</v>
      </c>
      <c r="B279" s="238"/>
      <c r="C279" s="54"/>
      <c r="D279" s="256"/>
      <c r="E279" s="256"/>
      <c r="F279" s="256"/>
      <c r="G279" s="256"/>
      <c r="H279" s="55"/>
      <c r="I279" s="55"/>
      <c r="J279" s="55"/>
      <c r="K279" s="55"/>
      <c r="L279" s="56"/>
      <c r="M279" s="55"/>
      <c r="N279" s="256"/>
      <c r="O279" s="256"/>
      <c r="P279" s="29"/>
    </row>
    <row r="280" spans="1:16" ht="12.75">
      <c r="A280" s="239" t="s">
        <v>54</v>
      </c>
      <c r="B280" s="239"/>
      <c r="C280" s="57"/>
      <c r="D280" s="255"/>
      <c r="E280" s="255"/>
      <c r="F280" s="255"/>
      <c r="G280" s="255"/>
      <c r="H280" s="52">
        <f>H278</f>
        <v>350000</v>
      </c>
      <c r="I280" s="52">
        <f>SUM(I278)</f>
        <v>677488</v>
      </c>
      <c r="J280" s="52"/>
      <c r="K280" s="178">
        <f>K278</f>
        <v>350000</v>
      </c>
      <c r="L280" s="52"/>
      <c r="M280" s="52"/>
      <c r="N280" s="255">
        <f>N278</f>
        <v>677488</v>
      </c>
      <c r="O280" s="255"/>
      <c r="P280" s="28"/>
    </row>
    <row r="281" spans="1:16" ht="13.5" thickBot="1">
      <c r="A281" s="272"/>
      <c r="B281" s="272"/>
      <c r="C281" s="149"/>
      <c r="D281" s="270"/>
      <c r="E281" s="270"/>
      <c r="F281" s="270"/>
      <c r="G281" s="270"/>
      <c r="H281" s="150"/>
      <c r="I281" s="150"/>
      <c r="J281" s="150"/>
      <c r="K281" s="150"/>
      <c r="L281" s="150"/>
      <c r="M281" s="150"/>
      <c r="N281" s="270"/>
      <c r="O281" s="270"/>
      <c r="P281" s="151"/>
    </row>
  </sheetData>
  <sheetProtection/>
  <mergeCells count="170">
    <mergeCell ref="N235:N236"/>
    <mergeCell ref="O235:O236"/>
    <mergeCell ref="D243:E243"/>
    <mergeCell ref="F243:G243"/>
    <mergeCell ref="H242:M242"/>
    <mergeCell ref="E237:E238"/>
    <mergeCell ref="D235:D236"/>
    <mergeCell ref="E235:E236"/>
    <mergeCell ref="F235:F236"/>
    <mergeCell ref="P165:P167"/>
    <mergeCell ref="D166:E166"/>
    <mergeCell ref="F166:G166"/>
    <mergeCell ref="H166:I166"/>
    <mergeCell ref="J166:K166"/>
    <mergeCell ref="L166:M166"/>
    <mergeCell ref="A237:B238"/>
    <mergeCell ref="D237:D238"/>
    <mergeCell ref="A280:B281"/>
    <mergeCell ref="D280:D281"/>
    <mergeCell ref="E280:E281"/>
    <mergeCell ref="F280:F281"/>
    <mergeCell ref="D278:D279"/>
    <mergeCell ref="P242:P244"/>
    <mergeCell ref="A235:B235"/>
    <mergeCell ref="A236:B236"/>
    <mergeCell ref="E278:E279"/>
    <mergeCell ref="F278:F279"/>
    <mergeCell ref="A241:P241"/>
    <mergeCell ref="G278:G279"/>
    <mergeCell ref="N278:N279"/>
    <mergeCell ref="O278:O279"/>
    <mergeCell ref="D242:E242"/>
    <mergeCell ref="F242:G242"/>
    <mergeCell ref="G280:G281"/>
    <mergeCell ref="A1:P1"/>
    <mergeCell ref="B242:B244"/>
    <mergeCell ref="B165:B167"/>
    <mergeCell ref="D165:E165"/>
    <mergeCell ref="F165:G165"/>
    <mergeCell ref="A279:B279"/>
    <mergeCell ref="A278:B278"/>
    <mergeCell ref="N211:O212"/>
    <mergeCell ref="O280:O281"/>
    <mergeCell ref="J243:K243"/>
    <mergeCell ref="L243:M243"/>
    <mergeCell ref="F237:F238"/>
    <mergeCell ref="N237:N238"/>
    <mergeCell ref="O237:O238"/>
    <mergeCell ref="N280:N281"/>
    <mergeCell ref="H243:I243"/>
    <mergeCell ref="N242:O243"/>
    <mergeCell ref="B211:B213"/>
    <mergeCell ref="D211:E211"/>
    <mergeCell ref="F211:G211"/>
    <mergeCell ref="H211:M211"/>
    <mergeCell ref="P211:P213"/>
    <mergeCell ref="D212:E212"/>
    <mergeCell ref="F212:G212"/>
    <mergeCell ref="H212:I212"/>
    <mergeCell ref="J212:K212"/>
    <mergeCell ref="L212:M212"/>
    <mergeCell ref="L3:M3"/>
    <mergeCell ref="F53:F54"/>
    <mergeCell ref="N53:N54"/>
    <mergeCell ref="B2:B4"/>
    <mergeCell ref="D2:E2"/>
    <mergeCell ref="F2:G2"/>
    <mergeCell ref="H2:M2"/>
    <mergeCell ref="D61:E61"/>
    <mergeCell ref="F61:G61"/>
    <mergeCell ref="F55:F56"/>
    <mergeCell ref="E53:E54"/>
    <mergeCell ref="N2:O3"/>
    <mergeCell ref="P2:P4"/>
    <mergeCell ref="D3:E3"/>
    <mergeCell ref="F3:G3"/>
    <mergeCell ref="H3:I3"/>
    <mergeCell ref="J3:K3"/>
    <mergeCell ref="O102:O103"/>
    <mergeCell ref="A103:B103"/>
    <mergeCell ref="B61:B63"/>
    <mergeCell ref="G55:G56"/>
    <mergeCell ref="N55:N56"/>
    <mergeCell ref="G53:G54"/>
    <mergeCell ref="D62:E62"/>
    <mergeCell ref="E55:E56"/>
    <mergeCell ref="H62:I62"/>
    <mergeCell ref="J62:K62"/>
    <mergeCell ref="O55:O56"/>
    <mergeCell ref="A60:P60"/>
    <mergeCell ref="A55:B56"/>
    <mergeCell ref="D55:D56"/>
    <mergeCell ref="O53:O54"/>
    <mergeCell ref="A54:B54"/>
    <mergeCell ref="A53:B53"/>
    <mergeCell ref="D53:D54"/>
    <mergeCell ref="G104:G105"/>
    <mergeCell ref="N104:N105"/>
    <mergeCell ref="O104:O105"/>
    <mergeCell ref="P61:P63"/>
    <mergeCell ref="L62:M62"/>
    <mergeCell ref="H61:M61"/>
    <mergeCell ref="F62:G62"/>
    <mergeCell ref="F104:F105"/>
    <mergeCell ref="N102:N103"/>
    <mergeCell ref="N61:O62"/>
    <mergeCell ref="A104:B105"/>
    <mergeCell ref="D104:D105"/>
    <mergeCell ref="E104:E105"/>
    <mergeCell ref="D102:D103"/>
    <mergeCell ref="E102:E103"/>
    <mergeCell ref="A102:B102"/>
    <mergeCell ref="A109:P109"/>
    <mergeCell ref="B110:B112"/>
    <mergeCell ref="D110:E110"/>
    <mergeCell ref="F110:G110"/>
    <mergeCell ref="H110:M110"/>
    <mergeCell ref="N110:O111"/>
    <mergeCell ref="P110:P112"/>
    <mergeCell ref="D111:E111"/>
    <mergeCell ref="F111:G111"/>
    <mergeCell ref="H111:I111"/>
    <mergeCell ref="J111:K111"/>
    <mergeCell ref="L111:M111"/>
    <mergeCell ref="A181:B181"/>
    <mergeCell ref="D181:D182"/>
    <mergeCell ref="E181:E182"/>
    <mergeCell ref="F181:F182"/>
    <mergeCell ref="G181:G182"/>
    <mergeCell ref="A164:P164"/>
    <mergeCell ref="H165:M165"/>
    <mergeCell ref="N165:O166"/>
    <mergeCell ref="N181:N182"/>
    <mergeCell ref="O181:O182"/>
    <mergeCell ref="A182:B182"/>
    <mergeCell ref="A183:B184"/>
    <mergeCell ref="D183:D184"/>
    <mergeCell ref="E183:E184"/>
    <mergeCell ref="F183:F184"/>
    <mergeCell ref="G183:G184"/>
    <mergeCell ref="N183:N184"/>
    <mergeCell ref="O183:O184"/>
    <mergeCell ref="A186:P186"/>
    <mergeCell ref="B187:B189"/>
    <mergeCell ref="D187:E187"/>
    <mergeCell ref="F187:G187"/>
    <mergeCell ref="H187:M187"/>
    <mergeCell ref="N187:O188"/>
    <mergeCell ref="P187:P189"/>
    <mergeCell ref="D188:E188"/>
    <mergeCell ref="F188:G188"/>
    <mergeCell ref="H188:I188"/>
    <mergeCell ref="O207:O208"/>
    <mergeCell ref="J188:K188"/>
    <mergeCell ref="L188:M188"/>
    <mergeCell ref="A205:B205"/>
    <mergeCell ref="D205:D206"/>
    <mergeCell ref="E205:E206"/>
    <mergeCell ref="F205:F206"/>
    <mergeCell ref="G205:G206"/>
    <mergeCell ref="A210:P210"/>
    <mergeCell ref="N205:N206"/>
    <mergeCell ref="O205:O206"/>
    <mergeCell ref="A206:B206"/>
    <mergeCell ref="A207:B208"/>
    <mergeCell ref="D207:D208"/>
    <mergeCell ref="E207:E208"/>
    <mergeCell ref="F207:F208"/>
    <mergeCell ref="G207:G208"/>
    <mergeCell ref="N207:N208"/>
  </mergeCells>
  <printOptions horizontalCentered="1"/>
  <pageMargins left="0" right="0" top="0.5905511811023623" bottom="0.3937007874015748" header="0.5118110236220472" footer="0.5118110236220472"/>
  <pageSetup horizontalDpi="600" verticalDpi="600" orientation="landscape" paperSize="9" scale="70" r:id="rId2"/>
  <rowBreaks count="6" manualBreakCount="6">
    <brk id="58" max="15" man="1"/>
    <brk id="108" max="255" man="1"/>
    <brk id="163" max="15" man="1"/>
    <brk id="184" max="255" man="1"/>
    <brk id="209" max="15" man="1"/>
    <brk id="240" max="15" man="1"/>
  </rowBreaks>
  <colBreaks count="1" manualBreakCount="1">
    <brk id="1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LEGNICA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kjezewska</dc:creator>
  <cp:keywords/>
  <dc:description/>
  <cp:lastModifiedBy>msoltys</cp:lastModifiedBy>
  <cp:lastPrinted>2009-12-09T10:25:19Z</cp:lastPrinted>
  <dcterms:created xsi:type="dcterms:W3CDTF">2009-11-02T09:35:38Z</dcterms:created>
  <dcterms:modified xsi:type="dcterms:W3CDTF">2009-12-28T10:02:40Z</dcterms:modified>
  <cp:category/>
  <cp:version/>
  <cp:contentType/>
  <cp:contentStatus/>
</cp:coreProperties>
</file>