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'Arkusz1'!$A$1:$I$313</definedName>
  </definedNames>
  <calcPr fullCalcOnLoad="1"/>
</workbook>
</file>

<file path=xl/sharedStrings.xml><?xml version="1.0" encoding="utf-8"?>
<sst xmlns="http://schemas.openxmlformats.org/spreadsheetml/2006/main" count="374" uniqueCount="146">
  <si>
    <t>Dział</t>
  </si>
  <si>
    <t xml:space="preserve">Rozdział </t>
  </si>
  <si>
    <t>Wyszczególnienie</t>
  </si>
  <si>
    <t>Zwiększenia ogółem</t>
  </si>
  <si>
    <t>z tego:</t>
  </si>
  <si>
    <t>Zmniejszenia ogółem</t>
  </si>
  <si>
    <t>gmina</t>
  </si>
  <si>
    <t>powiat</t>
  </si>
  <si>
    <t>1</t>
  </si>
  <si>
    <t>2</t>
  </si>
  <si>
    <t>4</t>
  </si>
  <si>
    <t>5</t>
  </si>
  <si>
    <t>6</t>
  </si>
  <si>
    <t>7</t>
  </si>
  <si>
    <t>8</t>
  </si>
  <si>
    <t>9</t>
  </si>
  <si>
    <t>Dochody</t>
  </si>
  <si>
    <t>Ogółem:</t>
  </si>
  <si>
    <t>Załącznik nr 1</t>
  </si>
  <si>
    <t xml:space="preserve">   </t>
  </si>
  <si>
    <t xml:space="preserve">                        </t>
  </si>
  <si>
    <t xml:space="preserve">Rady Miejskiej Legnicy </t>
  </si>
  <si>
    <t>1) dochody bieżące</t>
  </si>
  <si>
    <t xml:space="preserve">    z tego:</t>
  </si>
  <si>
    <t>Razem:</t>
  </si>
  <si>
    <t>2) dochody majątkowe</t>
  </si>
  <si>
    <t>§ 0920 Pozostałe odsetki</t>
  </si>
  <si>
    <t>§ 0970 Wpływy z różnych dochodów</t>
  </si>
  <si>
    <t>ADMINISTRACJA PUBLICZNA</t>
  </si>
  <si>
    <t xml:space="preserve">Urzędy gmin (miast i miast na prawach powiatu) </t>
  </si>
  <si>
    <t>RÓŻNE ROZLICZENIA</t>
  </si>
  <si>
    <t>Różne rozliczenia finansowe</t>
  </si>
  <si>
    <t>1) dochody bieżace</t>
  </si>
  <si>
    <t>§ 0960 Otrzymane spadki, zapisy  i darowizny w postaci pieniężnej</t>
  </si>
  <si>
    <t>§ 0690 Wpływy z różnych opłat</t>
  </si>
  <si>
    <t>§ 0870 Wpływy ze sprzedaży składników majątkowych</t>
  </si>
  <si>
    <t>KULTURA FIZYCZNA I SPORT</t>
  </si>
  <si>
    <t>Instytucje kultury fizycznej</t>
  </si>
  <si>
    <t>TRANSPORT I ŁĄCZNOŚĆ</t>
  </si>
  <si>
    <t>Drogi publiczne w miastach na prawach powiatu</t>
  </si>
  <si>
    <t>Drogi publiczne gminne</t>
  </si>
  <si>
    <t>Pozostała działalność</t>
  </si>
  <si>
    <t>POMOC SPOŁECZNA</t>
  </si>
  <si>
    <t>Placówki opiekuńczo - wychowawcze</t>
  </si>
  <si>
    <t>Domy pomocy społecznej</t>
  </si>
  <si>
    <t>Ośrodki wsparcia</t>
  </si>
  <si>
    <t>Rodziny zastępcze</t>
  </si>
  <si>
    <t xml:space="preserve">§ 2320 Dotacje celowe otrzymane z powiatu na zadania bieżące realizowane </t>
  </si>
  <si>
    <t xml:space="preserve">             na podstawie porozumień (umów) między jednostkami samorządu </t>
  </si>
  <si>
    <t xml:space="preserve">             terytorialnego</t>
  </si>
  <si>
    <t xml:space="preserve">Zasiłki i pomoc w naturze oraz składki na ubezpieczenia emerytalne i rentowe </t>
  </si>
  <si>
    <t>Dodatki mieszkaniowe</t>
  </si>
  <si>
    <t>Ośrodki pomocy społecznej</t>
  </si>
  <si>
    <t>Usługi opiekuńcze i specjalistyczne usługi opiekuńcze</t>
  </si>
  <si>
    <t xml:space="preserve">§ 0830 Wpływy z usług </t>
  </si>
  <si>
    <t>OŚWIATA I WYCHOWANIE</t>
  </si>
  <si>
    <t>Szkoły podstawowe</t>
  </si>
  <si>
    <t>Przedszkola</t>
  </si>
  <si>
    <t>Gimnazja</t>
  </si>
  <si>
    <t>Licea ogólnokształcące</t>
  </si>
  <si>
    <t>Szkoły zawodowe</t>
  </si>
  <si>
    <t>Szkoły artystyczne</t>
  </si>
  <si>
    <t>Dokształcanie i doskonalenie nauczycieli</t>
  </si>
  <si>
    <t>Centra kształcenia ustawicznego i praktycznego oraz ośrodki dokształcania</t>
  </si>
  <si>
    <t xml:space="preserve"> zawodowego</t>
  </si>
  <si>
    <t xml:space="preserve">§ 2310 Dotacje celowe otrzymane z gminy  na zadania bieżące realizowane </t>
  </si>
  <si>
    <t xml:space="preserve">            na podstawie porozumień (umów) między jednostkami samorządu</t>
  </si>
  <si>
    <t xml:space="preserve">            terytorialnego</t>
  </si>
  <si>
    <t>§ 0830 Wpływy z usług</t>
  </si>
  <si>
    <t>EDUKACYJNA OPIEKA WYCHOWAWCZA</t>
  </si>
  <si>
    <t>Specjalne ośrodki szkolno - wychowawcze</t>
  </si>
  <si>
    <t xml:space="preserve">Kolonie i obozy oraz inne formy wypoczynku dzieci i młodzieży szkolnej, </t>
  </si>
  <si>
    <t>a także szkolenia młodzieży</t>
  </si>
  <si>
    <t>GOSPODARKA MIESZKANIOWA</t>
  </si>
  <si>
    <t>Gospodarka gruntami i nieruchomościami</t>
  </si>
  <si>
    <t>§ 0760 Wpływy z tytułu przekształcenia  prawa użytkowania wieczystego</t>
  </si>
  <si>
    <t xml:space="preserve">             przysługującego osobom  fizycznym w prawo własności</t>
  </si>
  <si>
    <t xml:space="preserve">DOCHODY OD OSÓB  PRAWNYCH, OD OSÓB  FIZYCZNYCH </t>
  </si>
  <si>
    <t>I OD INNYCH  JEDNOSTEK NIEPOSIADAJĄCYCH OSOBOWOŚCI</t>
  </si>
  <si>
    <t xml:space="preserve"> PRAWNEJ ORAZ WYDATKI ZWIĄZANE Z ICH POBOREM</t>
  </si>
  <si>
    <t xml:space="preserve">Wpływy z podatku rolnego, podatku leśnego, podatku od czynności </t>
  </si>
  <si>
    <t xml:space="preserve">cywilnoprawnych, podatków i opłat lokalnych od osób prawnych i innych </t>
  </si>
  <si>
    <t xml:space="preserve">jednostek organizacyjnych </t>
  </si>
  <si>
    <t>§ 0330 Podatek leśny</t>
  </si>
  <si>
    <t>§ 0340 Podatek od środków transportowych</t>
  </si>
  <si>
    <t>§ 0910 Odsetki od nieterminowych wpłat z tytułu podatków i opłat</t>
  </si>
  <si>
    <t xml:space="preserve">Wpływy z podatku rolnego, podatku leśnego, podatku od spadków i darowizn, </t>
  </si>
  <si>
    <t xml:space="preserve">podatku od czynności cywilnoprawnych oraz podatków i opłat lokalnych </t>
  </si>
  <si>
    <t>od osób fizycznych</t>
  </si>
  <si>
    <t>§ 0370 Opłata od posiadania psów</t>
  </si>
  <si>
    <t>§ 0430 Wpływy z opłaty targowej</t>
  </si>
  <si>
    <t>§ 0570 Grzywny, mandaty i inne kary pieniężne od osób fizycznych</t>
  </si>
  <si>
    <t xml:space="preserve">Wpływy z innych opłat stanowiących dochody jednostek samorządu </t>
  </si>
  <si>
    <t>terytorialnego na podstawie ustaw</t>
  </si>
  <si>
    <t xml:space="preserve">§ 0410 Wpływy z opłaty skarbowej </t>
  </si>
  <si>
    <t>§ 0420 Wpływy z opłaty komunikacyjnej</t>
  </si>
  <si>
    <t xml:space="preserve">§ 0490 Wpływy z innych lokalnych opłat pobieranych przez jednostki </t>
  </si>
  <si>
    <t xml:space="preserve">            samorządu terytorialnego na podstawie odrębnych ustaw</t>
  </si>
  <si>
    <t>Pobór podatków, opłat i niepodatkowych należności budżetowych</t>
  </si>
  <si>
    <t>GOSPODARKA KOMUNALNA I OCHRONA ŚRODOWISKA</t>
  </si>
  <si>
    <t>§ 0480 Wpływy z opłat za wydawanie zezwoleń na sprzedaż alkoholu</t>
  </si>
  <si>
    <t>Zadania w zakresie kultury fizycznej i sportu</t>
  </si>
  <si>
    <t>Zakłady gospodarki mieszkaniowej</t>
  </si>
  <si>
    <t>DZIAŁALNOŚĆ USŁUGOWA</t>
  </si>
  <si>
    <t>Ośrodki dokumentacji geodezyjnej i kartograficznej</t>
  </si>
  <si>
    <t>BEZPIECZEŃSTWO PUBLICZNE  I OCHRONA PRZECIWPOŻAROWA</t>
  </si>
  <si>
    <t>Komendy powiatowe Państwowej Straży Pożarnej</t>
  </si>
  <si>
    <t>§ 2360 Dochody jednostek samorządu terytorialnego związane z realizacją</t>
  </si>
  <si>
    <t xml:space="preserve">            zadań z zakresu administracji rządowej oraz innych zadań zleconych</t>
  </si>
  <si>
    <t xml:space="preserve">            ustawami</t>
  </si>
  <si>
    <t>Straż Miejska</t>
  </si>
  <si>
    <t xml:space="preserve">Wpływy z podatku dochodowego od osób fizycznych </t>
  </si>
  <si>
    <t>§ 0350 Podatek od działalności gospodarczej  osób fizycznych, opłacany</t>
  </si>
  <si>
    <t xml:space="preserve">            w formie karty podatkowej</t>
  </si>
  <si>
    <t>§ 0500 Podatek od czynności cywilnoprawnych</t>
  </si>
  <si>
    <t>Oświetlenie ulic, placów i dróg</t>
  </si>
  <si>
    <t>Wpływy i wydatki związane z gromadzeniem środków z opłat produktowych</t>
  </si>
  <si>
    <t>§ 0400 Wpływy z opłaty produktowej</t>
  </si>
  <si>
    <t>Obiekty sportowe</t>
  </si>
  <si>
    <t>Udziały gmin w podatkach stanowiących dochód budżetu państwa</t>
  </si>
  <si>
    <t xml:space="preserve">§ 0020 Podatek dochodowy od osób prawnych </t>
  </si>
  <si>
    <t>Udziały powiatów w podatkach stanowiących dochód budżetu państwa</t>
  </si>
  <si>
    <t xml:space="preserve">- 2 - </t>
  </si>
  <si>
    <t xml:space="preserve">- 3 - </t>
  </si>
  <si>
    <t xml:space="preserve">- 4 - </t>
  </si>
  <si>
    <t xml:space="preserve">- 5 - </t>
  </si>
  <si>
    <t xml:space="preserve">- 6 - </t>
  </si>
  <si>
    <t xml:space="preserve">- 7 - </t>
  </si>
  <si>
    <t xml:space="preserve">            organizacyjnych</t>
  </si>
  <si>
    <t xml:space="preserve">§ 0580 Grzywny i inne kary pieniężne od osób prawnych i innych  jednostek </t>
  </si>
  <si>
    <t xml:space="preserve">Świadczenia rodzinne, świadczenie z funduszu alimentacyjnego oraz składki </t>
  </si>
  <si>
    <t>na ubezpieczenia emerytalne i rentowe z ubezpieczenia społecznego</t>
  </si>
  <si>
    <t>§ 0750 Dochody z najmu i dzierżawy  składników majątkowych Skarbu Państwa,</t>
  </si>
  <si>
    <t xml:space="preserve">            jednostek samorządu terytorialnego lub innych  jednostek zaliczanych </t>
  </si>
  <si>
    <t xml:space="preserve">            do sektora finansów publicznych oraz innych umów o podobnym charakterze</t>
  </si>
  <si>
    <t>Utrzymanie zieleni w miastach i gminach</t>
  </si>
  <si>
    <t>1) dochody majątkowe</t>
  </si>
  <si>
    <t>§ 0010 Podatek dochodowy od osób fizycznych</t>
  </si>
  <si>
    <t>Część oświatowa subwencji ogólnej dla jednostek samorządu terytorialnego</t>
  </si>
  <si>
    <t>§ 2920 Subwencje ogólne z budżetu państwa</t>
  </si>
  <si>
    <t>OCHRONA ZDROWIA</t>
  </si>
  <si>
    <t>Izby wytrzeźwień</t>
  </si>
  <si>
    <t>Część rekompensująca subwencji ogólnej dla gmin</t>
  </si>
  <si>
    <t>do uchwały Nr XLVII/398/09</t>
  </si>
  <si>
    <t>z dnia 7 grudnia 2009 r.</t>
  </si>
  <si>
    <t>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</si>
</sst>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4" fontId="4" fillId="33" borderId="11" xfId="0" applyNumberFormat="1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center" wrapText="1"/>
    </xf>
    <xf numFmtId="4" fontId="4" fillId="33" borderId="12" xfId="0" applyNumberFormat="1" applyFont="1" applyFill="1" applyBorder="1" applyAlignment="1" quotePrefix="1">
      <alignment horizontal="right" vertical="center"/>
    </xf>
    <xf numFmtId="4" fontId="4" fillId="33" borderId="10" xfId="0" applyNumberFormat="1" applyFont="1" applyFill="1" applyBorder="1" applyAlignment="1" quotePrefix="1">
      <alignment horizontal="right" vertical="center"/>
    </xf>
    <xf numFmtId="4" fontId="5" fillId="33" borderId="11" xfId="0" applyNumberFormat="1" applyFont="1" applyFill="1" applyBorder="1" applyAlignment="1" quotePrefix="1">
      <alignment horizontal="right" vertical="center"/>
    </xf>
    <xf numFmtId="4" fontId="5" fillId="33" borderId="10" xfId="0" applyNumberFormat="1" applyFont="1" applyFill="1" applyBorder="1" applyAlignment="1" quotePrefix="1">
      <alignment horizontal="right" vertical="center"/>
    </xf>
    <xf numFmtId="0" fontId="4" fillId="0" borderId="13" xfId="0" applyFont="1" applyBorder="1" applyAlignment="1">
      <alignment horizontal="center" wrapText="1"/>
    </xf>
    <xf numFmtId="4" fontId="4" fillId="33" borderId="13" xfId="0" applyNumberFormat="1" applyFont="1" applyFill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9" fontId="5" fillId="0" borderId="0" xfId="54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34" borderId="14" xfId="0" applyNumberFormat="1" applyFont="1" applyFill="1" applyBorder="1" applyAlignment="1">
      <alignment horizontal="left" vertical="center"/>
    </xf>
    <xf numFmtId="3" fontId="4" fillId="34" borderId="15" xfId="0" applyNumberFormat="1" applyFont="1" applyFill="1" applyBorder="1" applyAlignment="1">
      <alignment horizontal="left" vertical="center"/>
    </xf>
    <xf numFmtId="3" fontId="5" fillId="34" borderId="12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 quotePrefix="1">
      <alignment horizontal="center" vertical="center"/>
    </xf>
    <xf numFmtId="3" fontId="5" fillId="34" borderId="16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left" vertical="center"/>
    </xf>
    <xf numFmtId="4" fontId="5" fillId="33" borderId="10" xfId="0" applyNumberFormat="1" applyFont="1" applyFill="1" applyBorder="1" applyAlignment="1" quotePrefix="1">
      <alignment vertical="center"/>
    </xf>
    <xf numFmtId="3" fontId="5" fillId="33" borderId="10" xfId="0" applyNumberFormat="1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horizontal="left" vertical="center"/>
    </xf>
    <xf numFmtId="0" fontId="5" fillId="33" borderId="11" xfId="0" applyFont="1" applyFill="1" applyBorder="1" applyAlignment="1" quotePrefix="1">
      <alignment horizontal="center" vertical="center"/>
    </xf>
    <xf numFmtId="4" fontId="5" fillId="33" borderId="11" xfId="0" applyNumberFormat="1" applyFont="1" applyFill="1" applyBorder="1" applyAlignment="1" quotePrefix="1">
      <alignment vertical="center"/>
    </xf>
    <xf numFmtId="3" fontId="5" fillId="33" borderId="11" xfId="0" applyNumberFormat="1" applyFont="1" applyFill="1" applyBorder="1" applyAlignment="1" quotePrefix="1">
      <alignment horizontal="center" vertical="center"/>
    </xf>
    <xf numFmtId="0" fontId="4" fillId="33" borderId="11" xfId="0" applyFont="1" applyFill="1" applyBorder="1" applyAlignment="1" quotePrefix="1">
      <alignment horizontal="left" vertical="center"/>
    </xf>
    <xf numFmtId="4" fontId="4" fillId="33" borderId="11" xfId="0" applyNumberFormat="1" applyFont="1" applyFill="1" applyBorder="1" applyAlignment="1" quotePrefix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4" fontId="4" fillId="33" borderId="12" xfId="0" applyNumberFormat="1" applyFont="1" applyFill="1" applyBorder="1" applyAlignment="1" quotePrefix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4" fontId="5" fillId="0" borderId="11" xfId="0" applyNumberFormat="1" applyFont="1" applyFill="1" applyBorder="1" applyAlignment="1" quotePrefix="1">
      <alignment vertical="center"/>
    </xf>
    <xf numFmtId="4" fontId="4" fillId="0" borderId="11" xfId="0" applyNumberFormat="1" applyFont="1" applyFill="1" applyBorder="1" applyAlignment="1" quotePrefix="1">
      <alignment vertical="center"/>
    </xf>
    <xf numFmtId="0" fontId="5" fillId="0" borderId="12" xfId="0" applyFont="1" applyBorder="1" applyAlignment="1">
      <alignment horizontal="center" vertical="top"/>
    </xf>
    <xf numFmtId="4" fontId="4" fillId="0" borderId="12" xfId="0" applyNumberFormat="1" applyFont="1" applyFill="1" applyBorder="1" applyAlignment="1" quotePrefix="1">
      <alignment vertical="center"/>
    </xf>
    <xf numFmtId="0" fontId="5" fillId="0" borderId="13" xfId="0" applyFont="1" applyBorder="1" applyAlignment="1">
      <alignment horizontal="center" vertical="top"/>
    </xf>
    <xf numFmtId="4" fontId="5" fillId="33" borderId="13" xfId="0" applyNumberFormat="1" applyFont="1" applyFill="1" applyBorder="1" applyAlignment="1" quotePrefix="1">
      <alignment vertical="center"/>
    </xf>
    <xf numFmtId="4" fontId="4" fillId="33" borderId="13" xfId="0" applyNumberFormat="1" applyFont="1" applyFill="1" applyBorder="1" applyAlignment="1" quotePrefix="1">
      <alignment vertical="center"/>
    </xf>
    <xf numFmtId="4" fontId="5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 quotePrefix="1">
      <alignment vertical="center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34" borderId="16" xfId="0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top"/>
    </xf>
    <xf numFmtId="3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vertical="top"/>
    </xf>
    <xf numFmtId="4" fontId="6" fillId="33" borderId="11" xfId="0" applyNumberFormat="1" applyFont="1" applyFill="1" applyBorder="1" applyAlignment="1" quotePrefix="1">
      <alignment vertical="center"/>
    </xf>
    <xf numFmtId="0" fontId="6" fillId="0" borderId="11" xfId="0" applyFont="1" applyBorder="1" applyAlignment="1">
      <alignment horizontal="left" vertical="top"/>
    </xf>
    <xf numFmtId="4" fontId="7" fillId="33" borderId="11" xfId="0" applyNumberFormat="1" applyFont="1" applyFill="1" applyBorder="1" applyAlignment="1" quotePrefix="1">
      <alignment vertical="center"/>
    </xf>
    <xf numFmtId="0" fontId="7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4" fontId="4" fillId="33" borderId="17" xfId="0" applyNumberFormat="1" applyFont="1" applyFill="1" applyBorder="1" applyAlignment="1" quotePrefix="1">
      <alignment vertical="center"/>
    </xf>
    <xf numFmtId="4" fontId="4" fillId="33" borderId="17" xfId="0" applyNumberFormat="1" applyFont="1" applyFill="1" applyBorder="1" applyAlignment="1" quotePrefix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4" fillId="33" borderId="13" xfId="0" applyFont="1" applyFill="1" applyBorder="1" applyAlignment="1" quotePrefix="1">
      <alignment horizontal="left" vertical="center"/>
    </xf>
    <xf numFmtId="0" fontId="4" fillId="0" borderId="13" xfId="0" applyFont="1" applyBorder="1" applyAlignment="1">
      <alignment horizontal="center" vertical="top"/>
    </xf>
    <xf numFmtId="0" fontId="4" fillId="33" borderId="17" xfId="0" applyFont="1" applyFill="1" applyBorder="1" applyAlignment="1" quotePrefix="1">
      <alignment horizontal="left" vertical="center"/>
    </xf>
    <xf numFmtId="3" fontId="5" fillId="33" borderId="17" xfId="0" applyNumberFormat="1" applyFont="1" applyFill="1" applyBorder="1" applyAlignment="1" quotePrefix="1">
      <alignment horizontal="center" vertical="center"/>
    </xf>
    <xf numFmtId="0" fontId="6" fillId="0" borderId="17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4" fontId="5" fillId="33" borderId="13" xfId="0" applyNumberFormat="1" applyFont="1" applyFill="1" applyBorder="1" applyAlignment="1" quotePrefix="1">
      <alignment horizontal="right" vertic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4" fontId="4" fillId="33" borderId="18" xfId="0" applyNumberFormat="1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left" vertical="top"/>
    </xf>
    <xf numFmtId="4" fontId="6" fillId="33" borderId="13" xfId="0" applyNumberFormat="1" applyFont="1" applyFill="1" applyBorder="1" applyAlignment="1" quotePrefix="1">
      <alignment vertical="center"/>
    </xf>
    <xf numFmtId="4" fontId="6" fillId="33" borderId="17" xfId="0" applyNumberFormat="1" applyFont="1" applyFill="1" applyBorder="1" applyAlignment="1" quotePrefix="1">
      <alignment vertical="center"/>
    </xf>
    <xf numFmtId="4" fontId="6" fillId="33" borderId="10" xfId="0" applyNumberFormat="1" applyFont="1" applyFill="1" applyBorder="1" applyAlignment="1" quotePrefix="1">
      <alignment vertical="center"/>
    </xf>
    <xf numFmtId="4" fontId="7" fillId="33" borderId="10" xfId="0" applyNumberFormat="1" applyFont="1" applyFill="1" applyBorder="1" applyAlignment="1" quotePrefix="1">
      <alignment vertical="center"/>
    </xf>
    <xf numFmtId="0" fontId="5" fillId="0" borderId="17" xfId="0" applyFont="1" applyBorder="1" applyAlignment="1">
      <alignment horizontal="center" vertical="top"/>
    </xf>
    <xf numFmtId="4" fontId="4" fillId="0" borderId="17" xfId="0" applyNumberFormat="1" applyFont="1" applyBorder="1" applyAlignment="1">
      <alignment vertical="center"/>
    </xf>
    <xf numFmtId="4" fontId="5" fillId="33" borderId="17" xfId="0" applyNumberFormat="1" applyFont="1" applyFill="1" applyBorder="1" applyAlignment="1" quotePrefix="1">
      <alignment vertical="center"/>
    </xf>
    <xf numFmtId="3" fontId="5" fillId="33" borderId="13" xfId="0" applyNumberFormat="1" applyFont="1" applyFill="1" applyBorder="1" applyAlignment="1" quotePrefix="1">
      <alignment horizontal="center" vertical="center"/>
    </xf>
    <xf numFmtId="0" fontId="4" fillId="33" borderId="12" xfId="0" applyFont="1" applyFill="1" applyBorder="1" applyAlignment="1" quotePrefix="1">
      <alignment horizontal="left" vertical="center"/>
    </xf>
    <xf numFmtId="0" fontId="6" fillId="0" borderId="17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11" xfId="0" applyFont="1" applyBorder="1" applyAlignment="1" quotePrefix="1">
      <alignment horizontal="center" vertical="top"/>
    </xf>
    <xf numFmtId="0" fontId="6" fillId="0" borderId="11" xfId="0" applyFont="1" applyBorder="1" applyAlignment="1">
      <alignment horizontal="left" vertical="top"/>
    </xf>
    <xf numFmtId="4" fontId="5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top"/>
    </xf>
    <xf numFmtId="4" fontId="4" fillId="0" borderId="13" xfId="0" applyNumberFormat="1" applyFont="1" applyBorder="1" applyAlignment="1">
      <alignment vertical="center"/>
    </xf>
    <xf numFmtId="0" fontId="6" fillId="0" borderId="18" xfId="0" applyFont="1" applyBorder="1" applyAlignment="1">
      <alignment vertical="top"/>
    </xf>
    <xf numFmtId="0" fontId="4" fillId="33" borderId="19" xfId="0" applyFont="1" applyFill="1" applyBorder="1" applyAlignment="1" quotePrefix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4" fontId="4" fillId="33" borderId="19" xfId="0" applyNumberFormat="1" applyFont="1" applyFill="1" applyBorder="1" applyAlignment="1" quotePrefix="1">
      <alignment vertical="center"/>
    </xf>
    <xf numFmtId="3" fontId="5" fillId="33" borderId="19" xfId="0" applyNumberFormat="1" applyFont="1" applyFill="1" applyBorder="1" applyAlignment="1" quotePrefix="1">
      <alignment horizontal="center" vertical="center"/>
    </xf>
    <xf numFmtId="0" fontId="4" fillId="33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" fontId="4" fillId="33" borderId="0" xfId="0" applyNumberFormat="1" applyFont="1" applyFill="1" applyBorder="1" applyAlignment="1" quotePrefix="1">
      <alignment vertical="center"/>
    </xf>
    <xf numFmtId="3" fontId="5" fillId="33" borderId="0" xfId="0" applyNumberFormat="1" applyFont="1" applyFill="1" applyBorder="1" applyAlignment="1" quotePrefix="1">
      <alignment horizontal="center" vertical="center"/>
    </xf>
    <xf numFmtId="4" fontId="7" fillId="33" borderId="13" xfId="0" applyNumberFormat="1" applyFont="1" applyFill="1" applyBorder="1" applyAlignment="1" quotePrefix="1">
      <alignment vertical="center"/>
    </xf>
    <xf numFmtId="4" fontId="4" fillId="33" borderId="19" xfId="0" applyNumberFormat="1" applyFont="1" applyFill="1" applyBorder="1" applyAlignment="1" quotePrefix="1">
      <alignment horizontal="right" vertical="center"/>
    </xf>
    <xf numFmtId="4" fontId="4" fillId="33" borderId="0" xfId="0" applyNumberFormat="1" applyFont="1" applyFill="1" applyBorder="1" applyAlignment="1" quotePrefix="1">
      <alignment horizontal="right" vertical="center"/>
    </xf>
    <xf numFmtId="4" fontId="5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5" fillId="0" borderId="19" xfId="0" applyFont="1" applyBorder="1" applyAlignment="1">
      <alignment horizontal="center" vertical="top"/>
    </xf>
    <xf numFmtId="4" fontId="5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Fill="1" applyBorder="1" applyAlignment="1" quotePrefix="1">
      <alignment vertical="center"/>
    </xf>
    <xf numFmtId="4" fontId="5" fillId="0" borderId="10" xfId="0" applyNumberFormat="1" applyFont="1" applyFill="1" applyBorder="1" applyAlignment="1" quotePrefix="1">
      <alignment vertical="center"/>
    </xf>
    <xf numFmtId="4" fontId="6" fillId="33" borderId="12" xfId="0" applyNumberFormat="1" applyFont="1" applyFill="1" applyBorder="1" applyAlignment="1" quotePrefix="1">
      <alignment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left" vertical="center"/>
    </xf>
    <xf numFmtId="3" fontId="4" fillId="34" borderId="15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zoomScalePageLayoutView="0" workbookViewId="0" topLeftCell="A292">
      <selection activeCell="A272" sqref="A272:IV272"/>
    </sheetView>
  </sheetViews>
  <sheetFormatPr defaultColWidth="9.140625" defaultRowHeight="12.75"/>
  <cols>
    <col min="1" max="1" width="6.57421875" style="11" customWidth="1"/>
    <col min="2" max="2" width="7.140625" style="11" customWidth="1"/>
    <col min="3" max="3" width="63.421875" style="12" customWidth="1"/>
    <col min="4" max="4" width="12.7109375" style="13" customWidth="1"/>
    <col min="5" max="5" width="11.140625" style="13" customWidth="1"/>
    <col min="6" max="6" width="11.28125" style="13" customWidth="1"/>
    <col min="7" max="7" width="12.7109375" style="13" customWidth="1"/>
    <col min="8" max="8" width="12.00390625" style="13" customWidth="1"/>
    <col min="9" max="9" width="11.421875" style="13" customWidth="1"/>
    <col min="10" max="10" width="10.00390625" style="12" bestFit="1" customWidth="1"/>
    <col min="11" max="16384" width="9.140625" style="12" customWidth="1"/>
  </cols>
  <sheetData>
    <row r="1" spans="7:9" ht="12.75">
      <c r="G1" s="14"/>
      <c r="H1" s="14" t="s">
        <v>18</v>
      </c>
      <c r="I1" s="14"/>
    </row>
    <row r="2" spans="7:9" ht="12.75">
      <c r="G2" s="14"/>
      <c r="H2" s="14" t="s">
        <v>143</v>
      </c>
      <c r="I2" s="14"/>
    </row>
    <row r="3" spans="7:9" ht="12.75">
      <c r="G3" s="14"/>
      <c r="H3" s="14" t="s">
        <v>21</v>
      </c>
      <c r="I3" s="14"/>
    </row>
    <row r="4" spans="3:9" ht="12.75">
      <c r="C4" s="12" t="s">
        <v>19</v>
      </c>
      <c r="F4" s="15" t="s">
        <v>20</v>
      </c>
      <c r="G4" s="15"/>
      <c r="H4" s="15" t="s">
        <v>144</v>
      </c>
      <c r="I4" s="15"/>
    </row>
    <row r="5" spans="2:8" ht="12" customHeight="1" thickBot="1">
      <c r="B5" s="16" t="s">
        <v>16</v>
      </c>
      <c r="G5" s="14"/>
      <c r="H5" s="14"/>
    </row>
    <row r="6" spans="1:9" ht="12.75" customHeight="1">
      <c r="A6" s="160" t="s">
        <v>0</v>
      </c>
      <c r="B6" s="160" t="s">
        <v>1</v>
      </c>
      <c r="C6" s="160" t="s">
        <v>2</v>
      </c>
      <c r="D6" s="163" t="s">
        <v>3</v>
      </c>
      <c r="E6" s="17" t="s">
        <v>4</v>
      </c>
      <c r="F6" s="18"/>
      <c r="G6" s="156" t="s">
        <v>5</v>
      </c>
      <c r="H6" s="158" t="s">
        <v>4</v>
      </c>
      <c r="I6" s="159"/>
    </row>
    <row r="7" spans="1:9" ht="13.5" thickBot="1">
      <c r="A7" s="161"/>
      <c r="B7" s="161"/>
      <c r="C7" s="162"/>
      <c r="D7" s="164"/>
      <c r="E7" s="19" t="s">
        <v>6</v>
      </c>
      <c r="F7" s="19" t="s">
        <v>7</v>
      </c>
      <c r="G7" s="157"/>
      <c r="H7" s="19" t="s">
        <v>6</v>
      </c>
      <c r="I7" s="19" t="s">
        <v>7</v>
      </c>
    </row>
    <row r="8" spans="1:9" ht="12.75" customHeight="1" thickBot="1">
      <c r="A8" s="20" t="s">
        <v>8</v>
      </c>
      <c r="B8" s="20" t="s">
        <v>9</v>
      </c>
      <c r="C8" s="20" t="s">
        <v>145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</row>
    <row r="9" spans="1:9" ht="12.75" customHeight="1">
      <c r="A9" s="22">
        <v>600</v>
      </c>
      <c r="B9" s="23"/>
      <c r="C9" s="22" t="s">
        <v>38</v>
      </c>
      <c r="D9" s="24">
        <f>SUM(E9:F9)</f>
        <v>82020</v>
      </c>
      <c r="E9" s="24">
        <f>SUM(E17,E23)</f>
        <v>60520</v>
      </c>
      <c r="F9" s="24">
        <f>SUM(F10)</f>
        <v>21500</v>
      </c>
      <c r="G9" s="8">
        <f>SUM(H9:I9)</f>
        <v>82000</v>
      </c>
      <c r="H9" s="8">
        <f>SUM(H17)</f>
        <v>82000</v>
      </c>
      <c r="I9" s="8"/>
    </row>
    <row r="10" spans="1:9" ht="12.75" customHeight="1">
      <c r="A10" s="26"/>
      <c r="B10" s="27">
        <v>60015</v>
      </c>
      <c r="C10" s="26" t="s">
        <v>39</v>
      </c>
      <c r="D10" s="28">
        <f>SUM(E10:F10)</f>
        <v>21500</v>
      </c>
      <c r="E10" s="28"/>
      <c r="F10" s="28">
        <f>SUM(F11)</f>
        <v>21500</v>
      </c>
      <c r="G10" s="29"/>
      <c r="H10" s="29"/>
      <c r="I10" s="29"/>
    </row>
    <row r="11" spans="1:9" ht="12.75" customHeight="1">
      <c r="A11" s="30"/>
      <c r="B11" s="30"/>
      <c r="C11" s="30" t="s">
        <v>22</v>
      </c>
      <c r="D11" s="31">
        <f>SUM(E11:F11)</f>
        <v>21500</v>
      </c>
      <c r="E11" s="31"/>
      <c r="F11" s="31">
        <f>SUM(F13:F16)</f>
        <v>21500</v>
      </c>
      <c r="G11" s="29"/>
      <c r="H11" s="29"/>
      <c r="I11" s="29"/>
    </row>
    <row r="12" spans="1:9" ht="12.75" customHeight="1">
      <c r="A12" s="30"/>
      <c r="B12" s="30"/>
      <c r="C12" s="30" t="s">
        <v>23</v>
      </c>
      <c r="D12" s="31"/>
      <c r="E12" s="31"/>
      <c r="F12" s="31"/>
      <c r="G12" s="29"/>
      <c r="H12" s="29"/>
      <c r="I12" s="29"/>
    </row>
    <row r="13" spans="1:9" ht="12.75" customHeight="1">
      <c r="A13" s="30"/>
      <c r="B13" s="30"/>
      <c r="C13" s="32" t="s">
        <v>129</v>
      </c>
      <c r="D13" s="31">
        <f>SUM(E13:F13)</f>
        <v>20000</v>
      </c>
      <c r="E13" s="31"/>
      <c r="F13" s="31">
        <v>20000</v>
      </c>
      <c r="G13" s="29"/>
      <c r="H13" s="29"/>
      <c r="I13" s="29"/>
    </row>
    <row r="14" spans="1:9" ht="12.75" customHeight="1">
      <c r="A14" s="30"/>
      <c r="B14" s="30"/>
      <c r="C14" s="32" t="s">
        <v>128</v>
      </c>
      <c r="D14" s="31"/>
      <c r="E14" s="31"/>
      <c r="F14" s="31"/>
      <c r="G14" s="29"/>
      <c r="H14" s="29"/>
      <c r="I14" s="29"/>
    </row>
    <row r="15" spans="1:9" ht="12.75" customHeight="1">
      <c r="A15" s="30"/>
      <c r="B15" s="30"/>
      <c r="C15" s="33" t="s">
        <v>34</v>
      </c>
      <c r="D15" s="31">
        <f>SUM(E15:F15)</f>
        <v>900</v>
      </c>
      <c r="E15" s="31"/>
      <c r="F15" s="31">
        <v>900</v>
      </c>
      <c r="G15" s="29"/>
      <c r="H15" s="29"/>
      <c r="I15" s="29"/>
    </row>
    <row r="16" spans="1:9" ht="12.75" customHeight="1">
      <c r="A16" s="30"/>
      <c r="B16" s="30"/>
      <c r="C16" s="34" t="s">
        <v>26</v>
      </c>
      <c r="D16" s="31">
        <f>SUM(E16:F16)</f>
        <v>600</v>
      </c>
      <c r="E16" s="31"/>
      <c r="F16" s="31">
        <v>600</v>
      </c>
      <c r="G16" s="29"/>
      <c r="H16" s="29"/>
      <c r="I16" s="29"/>
    </row>
    <row r="17" spans="1:9" ht="12.75" customHeight="1">
      <c r="A17" s="30"/>
      <c r="B17" s="35">
        <v>60016</v>
      </c>
      <c r="C17" s="36" t="s">
        <v>40</v>
      </c>
      <c r="D17" s="28">
        <f>SUM(E17:F17)</f>
        <v>60120</v>
      </c>
      <c r="E17" s="28">
        <f>SUM(E18,H19)</f>
        <v>60120</v>
      </c>
      <c r="F17" s="31"/>
      <c r="G17" s="7">
        <f>SUM(H17:I17)</f>
        <v>82000</v>
      </c>
      <c r="H17" s="7">
        <f>SUM(H18)</f>
        <v>82000</v>
      </c>
      <c r="I17" s="29"/>
    </row>
    <row r="18" spans="1:9" ht="12.75" customHeight="1">
      <c r="A18" s="30"/>
      <c r="B18" s="37"/>
      <c r="C18" s="38" t="s">
        <v>22</v>
      </c>
      <c r="D18" s="31">
        <f>SUM(E18:F18)</f>
        <v>60120</v>
      </c>
      <c r="E18" s="31">
        <f>SUM(E20:E22)</f>
        <v>60120</v>
      </c>
      <c r="F18" s="31"/>
      <c r="G18" s="3">
        <f>SUM(H18:I18)</f>
        <v>82000</v>
      </c>
      <c r="H18" s="3">
        <f>SUM(H22)</f>
        <v>82000</v>
      </c>
      <c r="I18" s="29"/>
    </row>
    <row r="19" spans="1:9" ht="12.75" customHeight="1">
      <c r="A19" s="30"/>
      <c r="B19" s="35"/>
      <c r="C19" s="38" t="s">
        <v>23</v>
      </c>
      <c r="D19" s="31"/>
      <c r="E19" s="31"/>
      <c r="F19" s="31"/>
      <c r="G19" s="29"/>
      <c r="H19" s="29"/>
      <c r="I19" s="29"/>
    </row>
    <row r="20" spans="1:9" ht="12.75" customHeight="1">
      <c r="A20" s="30"/>
      <c r="B20" s="35"/>
      <c r="C20" s="33" t="s">
        <v>34</v>
      </c>
      <c r="D20" s="31">
        <f>SUM(E20:F20)</f>
        <v>60000</v>
      </c>
      <c r="E20" s="31">
        <v>60000</v>
      </c>
      <c r="F20" s="31"/>
      <c r="G20" s="29"/>
      <c r="H20" s="29"/>
      <c r="I20" s="29"/>
    </row>
    <row r="21" spans="1:9" ht="12.75" customHeight="1">
      <c r="A21" s="30"/>
      <c r="B21" s="37"/>
      <c r="C21" s="34" t="s">
        <v>26</v>
      </c>
      <c r="D21" s="31">
        <f>SUM(E21:F21)</f>
        <v>120</v>
      </c>
      <c r="E21" s="31">
        <v>120</v>
      </c>
      <c r="F21" s="31"/>
      <c r="G21" s="29"/>
      <c r="H21" s="29"/>
      <c r="I21" s="29"/>
    </row>
    <row r="22" spans="1:9" ht="12.75" customHeight="1">
      <c r="A22" s="30"/>
      <c r="B22" s="37"/>
      <c r="C22" s="34" t="s">
        <v>27</v>
      </c>
      <c r="D22" s="31"/>
      <c r="E22" s="31"/>
      <c r="F22" s="31"/>
      <c r="G22" s="31">
        <f>SUM(H22:I22)</f>
        <v>82000</v>
      </c>
      <c r="H22" s="31">
        <v>82000</v>
      </c>
      <c r="I22" s="29"/>
    </row>
    <row r="23" spans="1:9" ht="12.75" customHeight="1">
      <c r="A23" s="30"/>
      <c r="B23" s="35">
        <v>60095</v>
      </c>
      <c r="C23" s="36" t="s">
        <v>41</v>
      </c>
      <c r="D23" s="28">
        <f>SUM(E23:F23)</f>
        <v>400</v>
      </c>
      <c r="E23" s="28">
        <f>SUM(E24)</f>
        <v>400</v>
      </c>
      <c r="F23" s="31"/>
      <c r="G23" s="29"/>
      <c r="H23" s="29"/>
      <c r="I23" s="29"/>
    </row>
    <row r="24" spans="1:9" ht="12.75" customHeight="1">
      <c r="A24" s="30"/>
      <c r="B24" s="37"/>
      <c r="C24" s="33" t="s">
        <v>22</v>
      </c>
      <c r="D24" s="31">
        <f>SUM(E24:F24)</f>
        <v>400</v>
      </c>
      <c r="E24" s="31">
        <f>SUM(E26)</f>
        <v>400</v>
      </c>
      <c r="F24" s="31"/>
      <c r="G24" s="29"/>
      <c r="H24" s="29"/>
      <c r="I24" s="29"/>
    </row>
    <row r="25" spans="1:9" ht="12.75" customHeight="1">
      <c r="A25" s="30"/>
      <c r="B25" s="37"/>
      <c r="C25" s="33" t="s">
        <v>23</v>
      </c>
      <c r="D25" s="31"/>
      <c r="E25" s="31"/>
      <c r="F25" s="31"/>
      <c r="G25" s="29"/>
      <c r="H25" s="29"/>
      <c r="I25" s="29"/>
    </row>
    <row r="26" spans="1:9" ht="12.75" customHeight="1" thickBot="1">
      <c r="A26" s="101"/>
      <c r="B26" s="87"/>
      <c r="C26" s="38" t="s">
        <v>34</v>
      </c>
      <c r="D26" s="89">
        <f>SUM(E26:F26)</f>
        <v>400</v>
      </c>
      <c r="E26" s="89">
        <v>400</v>
      </c>
      <c r="F26" s="89"/>
      <c r="G26" s="102"/>
      <c r="H26" s="102"/>
      <c r="I26" s="102"/>
    </row>
    <row r="27" spans="1:9" ht="12.75" customHeight="1">
      <c r="A27" s="85">
        <v>700</v>
      </c>
      <c r="B27" s="85"/>
      <c r="C27" s="85" t="s">
        <v>73</v>
      </c>
      <c r="D27" s="24">
        <f>SUM(E27:F27)</f>
        <v>399430</v>
      </c>
      <c r="E27" s="24">
        <f>SUM(E28,E32)</f>
        <v>399430</v>
      </c>
      <c r="F27" s="52"/>
      <c r="G27" s="25"/>
      <c r="H27" s="25"/>
      <c r="I27" s="25"/>
    </row>
    <row r="28" spans="1:9" ht="12.75" customHeight="1">
      <c r="A28" s="94"/>
      <c r="B28" s="91">
        <v>70001</v>
      </c>
      <c r="C28" s="92" t="s">
        <v>102</v>
      </c>
      <c r="D28" s="49">
        <f>SUM(E28:F28)</f>
        <v>300</v>
      </c>
      <c r="E28" s="49">
        <f>SUM(E29)</f>
        <v>300</v>
      </c>
      <c r="F28" s="50"/>
      <c r="G28" s="120"/>
      <c r="H28" s="120"/>
      <c r="I28" s="120"/>
    </row>
    <row r="29" spans="1:9" ht="12.75" customHeight="1">
      <c r="A29" s="94"/>
      <c r="B29" s="91"/>
      <c r="C29" s="103" t="s">
        <v>22</v>
      </c>
      <c r="D29" s="50">
        <f>SUM(E29:F29)</f>
        <v>300</v>
      </c>
      <c r="E29" s="50">
        <f>SUM(E31)</f>
        <v>300</v>
      </c>
      <c r="F29" s="50"/>
      <c r="G29" s="120"/>
      <c r="H29" s="120"/>
      <c r="I29" s="120"/>
    </row>
    <row r="30" spans="1:9" ht="12.75" customHeight="1">
      <c r="A30" s="94"/>
      <c r="B30" s="91"/>
      <c r="C30" s="103" t="s">
        <v>23</v>
      </c>
      <c r="D30" s="49"/>
      <c r="E30" s="49"/>
      <c r="F30" s="50"/>
      <c r="G30" s="120"/>
      <c r="H30" s="120"/>
      <c r="I30" s="120"/>
    </row>
    <row r="31" spans="1:9" ht="12.75" customHeight="1">
      <c r="A31" s="94"/>
      <c r="B31" s="105"/>
      <c r="C31" s="83" t="s">
        <v>26</v>
      </c>
      <c r="D31" s="50">
        <f>SUM(E31:F31)</f>
        <v>300</v>
      </c>
      <c r="E31" s="50">
        <v>300</v>
      </c>
      <c r="F31" s="50"/>
      <c r="G31" s="120"/>
      <c r="H31" s="120"/>
      <c r="I31" s="120"/>
    </row>
    <row r="32" spans="1:9" ht="12.75" customHeight="1">
      <c r="A32" s="30"/>
      <c r="B32" s="91">
        <v>70005</v>
      </c>
      <c r="C32" s="95" t="s">
        <v>74</v>
      </c>
      <c r="D32" s="28">
        <f>SUM(E32:F32)</f>
        <v>399130</v>
      </c>
      <c r="E32" s="28">
        <f>SUM(E33,E40)</f>
        <v>399130</v>
      </c>
      <c r="F32" s="31"/>
      <c r="G32" s="29"/>
      <c r="H32" s="29"/>
      <c r="I32" s="29"/>
    </row>
    <row r="33" spans="1:9" ht="12.75" customHeight="1">
      <c r="A33" s="30"/>
      <c r="B33" s="91"/>
      <c r="C33" s="103" t="s">
        <v>22</v>
      </c>
      <c r="D33" s="31">
        <f>SUM(E33:F33)</f>
        <v>314130</v>
      </c>
      <c r="E33" s="31">
        <f>SUM(E35:E39)</f>
        <v>314130</v>
      </c>
      <c r="F33" s="31"/>
      <c r="G33" s="29"/>
      <c r="H33" s="29"/>
      <c r="I33" s="29"/>
    </row>
    <row r="34" spans="1:9" ht="12.75" customHeight="1">
      <c r="A34" s="30"/>
      <c r="B34" s="91"/>
      <c r="C34" s="103" t="s">
        <v>23</v>
      </c>
      <c r="D34" s="28"/>
      <c r="E34" s="28"/>
      <c r="F34" s="31"/>
      <c r="G34" s="29"/>
      <c r="H34" s="29"/>
      <c r="I34" s="29"/>
    </row>
    <row r="35" spans="1:9" ht="12.75" customHeight="1">
      <c r="A35" s="30"/>
      <c r="B35" s="91"/>
      <c r="C35" s="81" t="s">
        <v>132</v>
      </c>
      <c r="D35" s="31">
        <f>SUM(E35:F35)</f>
        <v>63310</v>
      </c>
      <c r="E35" s="31">
        <v>63310</v>
      </c>
      <c r="F35" s="31"/>
      <c r="G35" s="29"/>
      <c r="H35" s="29"/>
      <c r="I35" s="29"/>
    </row>
    <row r="36" spans="1:9" ht="12.75" customHeight="1">
      <c r="A36" s="30"/>
      <c r="B36" s="91"/>
      <c r="C36" s="81" t="s">
        <v>133</v>
      </c>
      <c r="D36" s="28"/>
      <c r="E36" s="28"/>
      <c r="F36" s="31"/>
      <c r="G36" s="29"/>
      <c r="H36" s="29"/>
      <c r="I36" s="29"/>
    </row>
    <row r="37" spans="1:9" ht="12.75" customHeight="1">
      <c r="A37" s="30"/>
      <c r="B37" s="91"/>
      <c r="C37" s="81" t="s">
        <v>134</v>
      </c>
      <c r="D37" s="28"/>
      <c r="E37" s="28"/>
      <c r="F37" s="31"/>
      <c r="G37" s="29"/>
      <c r="H37" s="29"/>
      <c r="I37" s="29"/>
    </row>
    <row r="38" spans="1:9" ht="12.75" customHeight="1">
      <c r="A38" s="30"/>
      <c r="B38" s="91"/>
      <c r="C38" s="83" t="s">
        <v>26</v>
      </c>
      <c r="D38" s="31">
        <f>SUM(E38:F38)</f>
        <v>171000</v>
      </c>
      <c r="E38" s="31">
        <v>171000</v>
      </c>
      <c r="F38" s="31"/>
      <c r="G38" s="29"/>
      <c r="H38" s="29"/>
      <c r="I38" s="29"/>
    </row>
    <row r="39" spans="1:9" ht="12.75" customHeight="1">
      <c r="A39" s="30"/>
      <c r="B39" s="91"/>
      <c r="C39" s="81" t="s">
        <v>27</v>
      </c>
      <c r="D39" s="31">
        <f>SUM(E39:F39)</f>
        <v>79820</v>
      </c>
      <c r="E39" s="31">
        <v>79820</v>
      </c>
      <c r="F39" s="31"/>
      <c r="G39" s="29"/>
      <c r="H39" s="29"/>
      <c r="I39" s="29"/>
    </row>
    <row r="40" spans="1:9" ht="12.75" customHeight="1">
      <c r="A40" s="30"/>
      <c r="B40" s="91"/>
      <c r="C40" s="79" t="s">
        <v>25</v>
      </c>
      <c r="D40" s="31">
        <f>SUM(E40:F40)</f>
        <v>85000</v>
      </c>
      <c r="E40" s="31">
        <f>SUM(E42)</f>
        <v>85000</v>
      </c>
      <c r="F40" s="31"/>
      <c r="G40" s="29"/>
      <c r="H40" s="29"/>
      <c r="I40" s="29"/>
    </row>
    <row r="41" spans="1:9" ht="12.75" customHeight="1">
      <c r="A41" s="30"/>
      <c r="B41" s="96"/>
      <c r="C41" s="103" t="s">
        <v>23</v>
      </c>
      <c r="D41" s="31"/>
      <c r="E41" s="31"/>
      <c r="F41" s="31"/>
      <c r="G41" s="29"/>
      <c r="H41" s="29"/>
      <c r="I41" s="29"/>
    </row>
    <row r="42" spans="1:9" ht="12.75" customHeight="1">
      <c r="A42" s="30"/>
      <c r="B42" s="37"/>
      <c r="C42" s="81" t="s">
        <v>75</v>
      </c>
      <c r="D42" s="31">
        <f>SUM(E42:F42)</f>
        <v>85000</v>
      </c>
      <c r="E42" s="31">
        <v>85000</v>
      </c>
      <c r="F42" s="31"/>
      <c r="G42" s="29"/>
      <c r="H42" s="29"/>
      <c r="I42" s="29"/>
    </row>
    <row r="43" spans="1:9" ht="12.75" customHeight="1">
      <c r="A43" s="101"/>
      <c r="B43" s="87"/>
      <c r="C43" s="132" t="s">
        <v>76</v>
      </c>
      <c r="D43" s="89"/>
      <c r="E43" s="89"/>
      <c r="F43" s="89"/>
      <c r="G43" s="102"/>
      <c r="H43" s="102"/>
      <c r="I43" s="102"/>
    </row>
    <row r="44" spans="1:9" ht="12.75" customHeight="1">
      <c r="A44" s="133"/>
      <c r="B44" s="134"/>
      <c r="C44" s="135"/>
      <c r="D44" s="136"/>
      <c r="E44" s="136"/>
      <c r="F44" s="136"/>
      <c r="G44" s="137"/>
      <c r="H44" s="137"/>
      <c r="I44" s="137"/>
    </row>
    <row r="45" spans="1:9" ht="12.75" customHeight="1">
      <c r="A45" s="138"/>
      <c r="B45" s="139"/>
      <c r="C45" s="140"/>
      <c r="D45" s="141"/>
      <c r="E45" s="141"/>
      <c r="F45" s="141"/>
      <c r="G45" s="142"/>
      <c r="H45" s="142"/>
      <c r="I45" s="142"/>
    </row>
    <row r="46" spans="1:9" ht="12.75" customHeight="1" thickBot="1">
      <c r="A46" s="165" t="s">
        <v>122</v>
      </c>
      <c r="B46" s="165"/>
      <c r="C46" s="165"/>
      <c r="D46" s="165"/>
      <c r="E46" s="165"/>
      <c r="F46" s="165"/>
      <c r="G46" s="165"/>
      <c r="H46" s="165"/>
      <c r="I46" s="165"/>
    </row>
    <row r="47" spans="1:9" ht="12.75" customHeight="1" thickBot="1">
      <c r="A47" s="20" t="s">
        <v>8</v>
      </c>
      <c r="B47" s="20" t="s">
        <v>9</v>
      </c>
      <c r="C47" s="20" t="s">
        <v>145</v>
      </c>
      <c r="D47" s="21" t="s">
        <v>10</v>
      </c>
      <c r="E47" s="21" t="s">
        <v>11</v>
      </c>
      <c r="F47" s="21" t="s">
        <v>12</v>
      </c>
      <c r="G47" s="21" t="s">
        <v>13</v>
      </c>
      <c r="H47" s="21" t="s">
        <v>14</v>
      </c>
      <c r="I47" s="21" t="s">
        <v>15</v>
      </c>
    </row>
    <row r="48" spans="1:9" ht="12.75" customHeight="1">
      <c r="A48" s="85">
        <v>710</v>
      </c>
      <c r="B48" s="85"/>
      <c r="C48" s="85" t="s">
        <v>103</v>
      </c>
      <c r="D48" s="24">
        <f>SUM(E48:F48)</f>
        <v>181</v>
      </c>
      <c r="E48" s="24"/>
      <c r="F48" s="24">
        <f>SUM(F49)</f>
        <v>181</v>
      </c>
      <c r="G48" s="25"/>
      <c r="H48" s="25"/>
      <c r="I48" s="25"/>
    </row>
    <row r="49" spans="1:9" ht="12.75" customHeight="1">
      <c r="A49" s="91"/>
      <c r="B49" s="91">
        <v>71012</v>
      </c>
      <c r="C49" s="92" t="s">
        <v>104</v>
      </c>
      <c r="D49" s="49">
        <f>SUM(E49:F49)</f>
        <v>181</v>
      </c>
      <c r="E49" s="49"/>
      <c r="F49" s="49">
        <f>SUM(F50)</f>
        <v>181</v>
      </c>
      <c r="G49" s="120"/>
      <c r="H49" s="120"/>
      <c r="I49" s="120"/>
    </row>
    <row r="50" spans="1:9" ht="12.75" customHeight="1">
      <c r="A50" s="91"/>
      <c r="B50" s="91"/>
      <c r="C50" s="79" t="s">
        <v>22</v>
      </c>
      <c r="D50" s="50">
        <f>SUM(E50:F50)</f>
        <v>181</v>
      </c>
      <c r="E50" s="50"/>
      <c r="F50" s="50">
        <f>SUM(F52)</f>
        <v>181</v>
      </c>
      <c r="G50" s="120"/>
      <c r="H50" s="120"/>
      <c r="I50" s="120"/>
    </row>
    <row r="51" spans="1:9" ht="12.75" customHeight="1">
      <c r="A51" s="91"/>
      <c r="B51" s="91"/>
      <c r="C51" s="79" t="s">
        <v>23</v>
      </c>
      <c r="D51" s="50"/>
      <c r="E51" s="50"/>
      <c r="F51" s="50"/>
      <c r="G51" s="120"/>
      <c r="H51" s="120"/>
      <c r="I51" s="120"/>
    </row>
    <row r="52" spans="1:9" ht="12.75" customHeight="1" thickBot="1">
      <c r="A52" s="99"/>
      <c r="B52" s="100"/>
      <c r="C52" s="81" t="s">
        <v>27</v>
      </c>
      <c r="D52" s="50">
        <f>SUM(E52:F52)</f>
        <v>181</v>
      </c>
      <c r="E52" s="50"/>
      <c r="F52" s="50">
        <v>181</v>
      </c>
      <c r="G52" s="120"/>
      <c r="H52" s="120"/>
      <c r="I52" s="120"/>
    </row>
    <row r="53" spans="1:9" ht="12.75" customHeight="1">
      <c r="A53" s="42">
        <v>750</v>
      </c>
      <c r="B53" s="42"/>
      <c r="C53" s="42" t="s">
        <v>28</v>
      </c>
      <c r="D53" s="24">
        <f>SUM(E53:F53)</f>
        <v>186891</v>
      </c>
      <c r="E53" s="24">
        <f>SUM(E54)</f>
        <v>186891</v>
      </c>
      <c r="F53" s="24"/>
      <c r="G53" s="24">
        <f>SUM(H53:I53)</f>
        <v>610000</v>
      </c>
      <c r="H53" s="24">
        <f>SUM(H54)</f>
        <v>610000</v>
      </c>
      <c r="I53" s="6"/>
    </row>
    <row r="54" spans="1:9" ht="12.75" customHeight="1">
      <c r="A54" s="30"/>
      <c r="B54" s="35">
        <v>75023</v>
      </c>
      <c r="C54" s="36" t="s">
        <v>29</v>
      </c>
      <c r="D54" s="28">
        <f>SUM(E54:F54)</f>
        <v>186891</v>
      </c>
      <c r="E54" s="28">
        <f>SUM(E55,E59)</f>
        <v>186891</v>
      </c>
      <c r="F54" s="28"/>
      <c r="G54" s="28">
        <f>SUM(H54:I54)</f>
        <v>610000</v>
      </c>
      <c r="H54" s="28">
        <f>SUM(H55)</f>
        <v>610000</v>
      </c>
      <c r="I54" s="3"/>
    </row>
    <row r="55" spans="1:9" ht="12.75" customHeight="1">
      <c r="A55" s="30"/>
      <c r="B55" s="35"/>
      <c r="C55" s="33" t="s">
        <v>22</v>
      </c>
      <c r="D55" s="31">
        <f>SUM(E55:F55)</f>
        <v>178600</v>
      </c>
      <c r="E55" s="31">
        <f>SUM(E58)</f>
        <v>178600</v>
      </c>
      <c r="F55" s="31"/>
      <c r="G55" s="31">
        <f>SUM(H55:I55)</f>
        <v>610000</v>
      </c>
      <c r="H55" s="31">
        <f>SUM(H57)</f>
        <v>610000</v>
      </c>
      <c r="I55" s="3"/>
    </row>
    <row r="56" spans="1:9" ht="12.75" customHeight="1">
      <c r="A56" s="30"/>
      <c r="B56" s="35"/>
      <c r="C56" s="33" t="s">
        <v>23</v>
      </c>
      <c r="D56" s="31"/>
      <c r="E56" s="31"/>
      <c r="F56" s="31"/>
      <c r="G56" s="31"/>
      <c r="H56" s="31"/>
      <c r="I56" s="3"/>
    </row>
    <row r="57" spans="1:9" ht="12.75" customHeight="1">
      <c r="A57" s="101"/>
      <c r="B57" s="117"/>
      <c r="C57" s="83" t="s">
        <v>26</v>
      </c>
      <c r="D57" s="89"/>
      <c r="E57" s="89"/>
      <c r="F57" s="89"/>
      <c r="G57" s="89">
        <f>SUM(H57:I57)</f>
        <v>610000</v>
      </c>
      <c r="H57" s="89">
        <v>610000</v>
      </c>
      <c r="I57" s="90"/>
    </row>
    <row r="58" spans="1:9" ht="12.75" customHeight="1">
      <c r="A58" s="101"/>
      <c r="B58" s="87"/>
      <c r="C58" s="88" t="s">
        <v>27</v>
      </c>
      <c r="D58" s="89">
        <f>SUM(E58:F58)</f>
        <v>178600</v>
      </c>
      <c r="E58" s="89">
        <v>178600</v>
      </c>
      <c r="F58" s="89"/>
      <c r="G58" s="89"/>
      <c r="H58" s="89"/>
      <c r="I58" s="90"/>
    </row>
    <row r="59" spans="1:9" ht="12.75" customHeight="1">
      <c r="A59" s="30"/>
      <c r="B59" s="37"/>
      <c r="C59" s="33" t="s">
        <v>25</v>
      </c>
      <c r="D59" s="31">
        <f>SUM(E59:F59)</f>
        <v>8291</v>
      </c>
      <c r="E59" s="31">
        <f>SUM(E61)</f>
        <v>8291</v>
      </c>
      <c r="F59" s="31"/>
      <c r="G59" s="31"/>
      <c r="H59" s="31"/>
      <c r="I59" s="3"/>
    </row>
    <row r="60" spans="1:9" ht="12.75" customHeight="1">
      <c r="A60" s="30"/>
      <c r="B60" s="37"/>
      <c r="C60" s="33" t="s">
        <v>23</v>
      </c>
      <c r="D60" s="31"/>
      <c r="E60" s="31"/>
      <c r="F60" s="31"/>
      <c r="G60" s="31"/>
      <c r="H60" s="31"/>
      <c r="I60" s="3"/>
    </row>
    <row r="61" spans="1:9" ht="12.75" customHeight="1" thickBot="1">
      <c r="A61" s="121"/>
      <c r="B61" s="39"/>
      <c r="C61" s="40" t="s">
        <v>35</v>
      </c>
      <c r="D61" s="41">
        <f>SUM(E61:F61)</f>
        <v>8291</v>
      </c>
      <c r="E61" s="41">
        <v>8291</v>
      </c>
      <c r="F61" s="41"/>
      <c r="G61" s="41"/>
      <c r="H61" s="41"/>
      <c r="I61" s="5"/>
    </row>
    <row r="62" spans="1:9" ht="12.75" customHeight="1">
      <c r="A62" s="85">
        <v>754</v>
      </c>
      <c r="B62" s="85"/>
      <c r="C62" s="85" t="s">
        <v>105</v>
      </c>
      <c r="D62" s="24">
        <f>SUM(E62:F62)</f>
        <v>5668</v>
      </c>
      <c r="E62" s="24">
        <f>SUM(E69)</f>
        <v>5449</v>
      </c>
      <c r="F62" s="24">
        <f>SUM(F63)</f>
        <v>219</v>
      </c>
      <c r="G62" s="24"/>
      <c r="H62" s="24"/>
      <c r="I62" s="6"/>
    </row>
    <row r="63" spans="1:9" ht="12.75" customHeight="1">
      <c r="A63" s="91"/>
      <c r="B63" s="91">
        <v>75411</v>
      </c>
      <c r="C63" s="93" t="s">
        <v>106</v>
      </c>
      <c r="D63" s="28">
        <f>SUM(E63:F63)</f>
        <v>219</v>
      </c>
      <c r="E63" s="28"/>
      <c r="F63" s="28">
        <f>SUM(F64)</f>
        <v>219</v>
      </c>
      <c r="G63" s="31"/>
      <c r="H63" s="31"/>
      <c r="I63" s="3"/>
    </row>
    <row r="64" spans="1:9" ht="12.75" customHeight="1">
      <c r="A64" s="91"/>
      <c r="B64" s="91"/>
      <c r="C64" s="79" t="s">
        <v>22</v>
      </c>
      <c r="D64" s="31">
        <f>SUM(E64:F64)</f>
        <v>219</v>
      </c>
      <c r="E64" s="31"/>
      <c r="F64" s="31">
        <f>SUM(F66)</f>
        <v>219</v>
      </c>
      <c r="G64" s="31"/>
      <c r="H64" s="31"/>
      <c r="I64" s="3"/>
    </row>
    <row r="65" spans="1:9" ht="12.75" customHeight="1">
      <c r="A65" s="91"/>
      <c r="B65" s="91"/>
      <c r="C65" s="79" t="s">
        <v>23</v>
      </c>
      <c r="D65" s="31"/>
      <c r="E65" s="31"/>
      <c r="F65" s="31"/>
      <c r="G65" s="31"/>
      <c r="H65" s="31"/>
      <c r="I65" s="3"/>
    </row>
    <row r="66" spans="1:9" ht="12.75" customHeight="1">
      <c r="A66" s="91"/>
      <c r="B66" s="91"/>
      <c r="C66" s="81" t="s">
        <v>107</v>
      </c>
      <c r="D66" s="31">
        <f>SUM(E66:F66)</f>
        <v>219</v>
      </c>
      <c r="E66" s="31"/>
      <c r="F66" s="31">
        <v>219</v>
      </c>
      <c r="G66" s="31"/>
      <c r="H66" s="31"/>
      <c r="I66" s="3"/>
    </row>
    <row r="67" spans="1:9" ht="12.75" customHeight="1">
      <c r="A67" s="30"/>
      <c r="B67" s="37"/>
      <c r="C67" s="81" t="s">
        <v>108</v>
      </c>
      <c r="D67" s="31"/>
      <c r="E67" s="31"/>
      <c r="F67" s="31"/>
      <c r="G67" s="31"/>
      <c r="H67" s="31"/>
      <c r="I67" s="3"/>
    </row>
    <row r="68" spans="1:9" ht="12.75" customHeight="1">
      <c r="A68" s="101"/>
      <c r="B68" s="87"/>
      <c r="C68" s="98" t="s">
        <v>109</v>
      </c>
      <c r="D68" s="89"/>
      <c r="E68" s="89"/>
      <c r="F68" s="89"/>
      <c r="G68" s="89"/>
      <c r="H68" s="89"/>
      <c r="I68" s="90"/>
    </row>
    <row r="69" spans="1:9" ht="12.75" customHeight="1">
      <c r="A69" s="30"/>
      <c r="B69" s="91">
        <v>75416</v>
      </c>
      <c r="C69" s="93" t="s">
        <v>110</v>
      </c>
      <c r="D69" s="28">
        <f>SUM(E69:F69)</f>
        <v>5449</v>
      </c>
      <c r="E69" s="28">
        <f>SUM(E70)</f>
        <v>5449</v>
      </c>
      <c r="F69" s="31"/>
      <c r="G69" s="28"/>
      <c r="H69" s="28"/>
      <c r="I69" s="3"/>
    </row>
    <row r="70" spans="1:9" ht="12.75" customHeight="1">
      <c r="A70" s="30"/>
      <c r="B70" s="91"/>
      <c r="C70" s="79" t="s">
        <v>22</v>
      </c>
      <c r="D70" s="31">
        <f>SUM(E70:F70)</f>
        <v>5449</v>
      </c>
      <c r="E70" s="31">
        <f>SUM(E72)</f>
        <v>5449</v>
      </c>
      <c r="F70" s="31"/>
      <c r="G70" s="31"/>
      <c r="H70" s="31"/>
      <c r="I70" s="3"/>
    </row>
    <row r="71" spans="1:9" ht="12.75" customHeight="1">
      <c r="A71" s="30"/>
      <c r="B71" s="91"/>
      <c r="C71" s="79" t="s">
        <v>23</v>
      </c>
      <c r="D71" s="31"/>
      <c r="E71" s="31"/>
      <c r="F71" s="31"/>
      <c r="G71" s="31"/>
      <c r="H71" s="31"/>
      <c r="I71" s="3"/>
    </row>
    <row r="72" spans="1:9" ht="12.75" customHeight="1" thickBot="1">
      <c r="A72" s="121"/>
      <c r="B72" s="39"/>
      <c r="C72" s="112" t="s">
        <v>27</v>
      </c>
      <c r="D72" s="41">
        <f>SUM(E72:F72)</f>
        <v>5449</v>
      </c>
      <c r="E72" s="41">
        <v>5449</v>
      </c>
      <c r="F72" s="41"/>
      <c r="G72" s="41"/>
      <c r="H72" s="41"/>
      <c r="I72" s="5"/>
    </row>
    <row r="73" spans="1:9" ht="12.75" customHeight="1">
      <c r="A73" s="85">
        <v>756</v>
      </c>
      <c r="B73" s="85"/>
      <c r="C73" s="85" t="s">
        <v>77</v>
      </c>
      <c r="D73" s="24">
        <f>SUM(E73:F73)</f>
        <v>861324</v>
      </c>
      <c r="E73" s="24">
        <f>SUM(E76,E82,E95,E105,E125,)</f>
        <v>861324</v>
      </c>
      <c r="F73" s="24"/>
      <c r="G73" s="24">
        <f>SUM(H73:I73)</f>
        <v>12534263</v>
      </c>
      <c r="H73" s="24">
        <f>SUM(H76,H82,H95,H105,H115)</f>
        <v>10078836</v>
      </c>
      <c r="I73" s="8">
        <f>SUM(I105,I120)</f>
        <v>2455427</v>
      </c>
    </row>
    <row r="74" spans="1:9" ht="12.75" customHeight="1">
      <c r="A74" s="91"/>
      <c r="B74" s="91"/>
      <c r="C74" s="91" t="s">
        <v>78</v>
      </c>
      <c r="D74" s="50"/>
      <c r="E74" s="50"/>
      <c r="F74" s="50"/>
      <c r="G74" s="50"/>
      <c r="H74" s="50"/>
      <c r="I74" s="10"/>
    </row>
    <row r="75" spans="1:9" ht="12.75" customHeight="1">
      <c r="A75" s="91"/>
      <c r="B75" s="91"/>
      <c r="C75" s="91" t="s">
        <v>79</v>
      </c>
      <c r="D75" s="50"/>
      <c r="E75" s="50"/>
      <c r="F75" s="50"/>
      <c r="G75" s="50"/>
      <c r="H75" s="50"/>
      <c r="I75" s="10"/>
    </row>
    <row r="76" spans="1:9" ht="12.75" customHeight="1">
      <c r="A76" s="94"/>
      <c r="B76" s="91">
        <v>75601</v>
      </c>
      <c r="C76" s="92" t="s">
        <v>111</v>
      </c>
      <c r="D76" s="49">
        <f>SUM(E76:F76)</f>
        <v>5298</v>
      </c>
      <c r="E76" s="49">
        <f>SUM(E77)</f>
        <v>5298</v>
      </c>
      <c r="F76" s="50"/>
      <c r="G76" s="49">
        <f>SUM(H76:I76)</f>
        <v>14000</v>
      </c>
      <c r="H76" s="49">
        <f>SUM(H77)</f>
        <v>14000</v>
      </c>
      <c r="I76" s="10"/>
    </row>
    <row r="77" spans="1:9" ht="12.75" customHeight="1">
      <c r="A77" s="94"/>
      <c r="B77" s="91"/>
      <c r="C77" s="79" t="s">
        <v>22</v>
      </c>
      <c r="D77" s="50">
        <f>SUM(E77:F77)</f>
        <v>5298</v>
      </c>
      <c r="E77" s="50">
        <f>SUM(E81)</f>
        <v>5298</v>
      </c>
      <c r="F77" s="50"/>
      <c r="G77" s="50">
        <f>SUM(H77:I77)</f>
        <v>14000</v>
      </c>
      <c r="H77" s="50">
        <f>SUM(H79)</f>
        <v>14000</v>
      </c>
      <c r="I77" s="10"/>
    </row>
    <row r="78" spans="1:9" ht="12.75" customHeight="1">
      <c r="A78" s="94"/>
      <c r="B78" s="91"/>
      <c r="C78" s="79" t="s">
        <v>23</v>
      </c>
      <c r="D78" s="50"/>
      <c r="E78" s="50"/>
      <c r="F78" s="50"/>
      <c r="G78" s="50"/>
      <c r="H78" s="50"/>
      <c r="I78" s="10"/>
    </row>
    <row r="79" spans="1:9" ht="12.75" customHeight="1">
      <c r="A79" s="94"/>
      <c r="B79" s="91"/>
      <c r="C79" s="83" t="s">
        <v>112</v>
      </c>
      <c r="D79" s="50"/>
      <c r="E79" s="50"/>
      <c r="F79" s="50"/>
      <c r="G79" s="50">
        <f>SUM(H79:I79)</f>
        <v>14000</v>
      </c>
      <c r="H79" s="50">
        <v>14000</v>
      </c>
      <c r="I79" s="10"/>
    </row>
    <row r="80" spans="1:9" ht="12.75" customHeight="1">
      <c r="A80" s="94"/>
      <c r="B80" s="91"/>
      <c r="C80" s="122" t="s">
        <v>113</v>
      </c>
      <c r="D80" s="50"/>
      <c r="E80" s="50"/>
      <c r="F80" s="50"/>
      <c r="G80" s="50"/>
      <c r="H80" s="50"/>
      <c r="I80" s="10"/>
    </row>
    <row r="81" spans="1:9" ht="12.75" customHeight="1">
      <c r="A81" s="94"/>
      <c r="B81" s="91"/>
      <c r="C81" s="81" t="s">
        <v>85</v>
      </c>
      <c r="D81" s="50">
        <f>SUM(E81:F81)</f>
        <v>5298</v>
      </c>
      <c r="E81" s="50">
        <v>5298</v>
      </c>
      <c r="F81" s="50"/>
      <c r="G81" s="50"/>
      <c r="H81" s="50"/>
      <c r="I81" s="10"/>
    </row>
    <row r="82" spans="1:9" ht="12.75" customHeight="1">
      <c r="A82" s="99"/>
      <c r="B82" s="91">
        <v>75615</v>
      </c>
      <c r="C82" s="93" t="s">
        <v>80</v>
      </c>
      <c r="D82" s="49">
        <f>SUM(E82:F82)</f>
        <v>290232</v>
      </c>
      <c r="E82" s="49">
        <f>SUM(E85)</f>
        <v>290232</v>
      </c>
      <c r="F82" s="50"/>
      <c r="G82" s="49">
        <f>SUM(H82:I82)</f>
        <v>600000</v>
      </c>
      <c r="H82" s="49">
        <f>SUM(H85)</f>
        <v>600000</v>
      </c>
      <c r="I82" s="10"/>
    </row>
    <row r="83" spans="1:9" ht="12.75" customHeight="1">
      <c r="A83" s="99"/>
      <c r="B83" s="91"/>
      <c r="C83" s="93" t="s">
        <v>81</v>
      </c>
      <c r="D83" s="50"/>
      <c r="E83" s="50"/>
      <c r="F83" s="50"/>
      <c r="G83" s="50"/>
      <c r="H83" s="50"/>
      <c r="I83" s="10"/>
    </row>
    <row r="84" spans="1:9" ht="12.75" customHeight="1">
      <c r="A84" s="99"/>
      <c r="B84" s="91"/>
      <c r="C84" s="93" t="s">
        <v>82</v>
      </c>
      <c r="D84" s="50"/>
      <c r="E84" s="50"/>
      <c r="F84" s="50"/>
      <c r="G84" s="50"/>
      <c r="H84" s="50"/>
      <c r="I84" s="10"/>
    </row>
    <row r="85" spans="1:9" ht="12.75" customHeight="1">
      <c r="A85" s="99"/>
      <c r="B85" s="91"/>
      <c r="C85" s="79" t="s">
        <v>22</v>
      </c>
      <c r="D85" s="50">
        <f>SUM(E85:F85)</f>
        <v>290232</v>
      </c>
      <c r="E85" s="50">
        <f>SUM(E87:E94)</f>
        <v>290232</v>
      </c>
      <c r="F85" s="50"/>
      <c r="G85" s="50">
        <f>SUM(H85:I85)</f>
        <v>600000</v>
      </c>
      <c r="H85" s="50">
        <f>SUM(H93)</f>
        <v>600000</v>
      </c>
      <c r="I85" s="10"/>
    </row>
    <row r="86" spans="1:9" ht="12.75" customHeight="1">
      <c r="A86" s="99"/>
      <c r="B86" s="91"/>
      <c r="C86" s="79" t="s">
        <v>23</v>
      </c>
      <c r="D86" s="50"/>
      <c r="E86" s="50"/>
      <c r="F86" s="50"/>
      <c r="G86" s="50"/>
      <c r="H86" s="50"/>
      <c r="I86" s="10"/>
    </row>
    <row r="87" spans="1:9" ht="12.75" customHeight="1">
      <c r="A87" s="99"/>
      <c r="B87" s="97"/>
      <c r="C87" s="98" t="s">
        <v>83</v>
      </c>
      <c r="D87" s="50">
        <f>SUM(E87:F87)</f>
        <v>232</v>
      </c>
      <c r="E87" s="50">
        <v>232</v>
      </c>
      <c r="F87" s="50"/>
      <c r="G87" s="50"/>
      <c r="H87" s="50"/>
      <c r="I87" s="10"/>
    </row>
    <row r="88" spans="1:9" ht="12.75" customHeight="1">
      <c r="A88" s="99"/>
      <c r="B88" s="105"/>
      <c r="C88" s="81" t="s">
        <v>84</v>
      </c>
      <c r="D88" s="50">
        <f>SUM(E88:F88)</f>
        <v>230000</v>
      </c>
      <c r="E88" s="50">
        <v>230000</v>
      </c>
      <c r="F88" s="50"/>
      <c r="G88" s="50"/>
      <c r="H88" s="50"/>
      <c r="I88" s="10"/>
    </row>
    <row r="89" spans="1:9" ht="12.75" customHeight="1">
      <c r="A89" s="133"/>
      <c r="B89" s="134"/>
      <c r="C89" s="135"/>
      <c r="D89" s="136"/>
      <c r="E89" s="136"/>
      <c r="F89" s="136"/>
      <c r="G89" s="137"/>
      <c r="H89" s="137"/>
      <c r="I89" s="137"/>
    </row>
    <row r="90" spans="1:9" ht="12.75" customHeight="1">
      <c r="A90" s="138"/>
      <c r="B90" s="139"/>
      <c r="C90" s="140"/>
      <c r="D90" s="141"/>
      <c r="E90" s="141"/>
      <c r="F90" s="141"/>
      <c r="G90" s="142"/>
      <c r="H90" s="142"/>
      <c r="I90" s="142"/>
    </row>
    <row r="91" spans="1:9" ht="12.75" customHeight="1" thickBot="1">
      <c r="A91" s="165" t="s">
        <v>123</v>
      </c>
      <c r="B91" s="165"/>
      <c r="C91" s="165"/>
      <c r="D91" s="165"/>
      <c r="E91" s="165"/>
      <c r="F91" s="165"/>
      <c r="G91" s="165"/>
      <c r="H91" s="165"/>
      <c r="I91" s="165"/>
    </row>
    <row r="92" spans="1:9" ht="12.75" customHeight="1" thickBot="1">
      <c r="A92" s="20" t="s">
        <v>8</v>
      </c>
      <c r="B92" s="20" t="s">
        <v>9</v>
      </c>
      <c r="C92" s="20" t="s">
        <v>145</v>
      </c>
      <c r="D92" s="21" t="s">
        <v>10</v>
      </c>
      <c r="E92" s="21" t="s">
        <v>11</v>
      </c>
      <c r="F92" s="21" t="s">
        <v>12</v>
      </c>
      <c r="G92" s="21" t="s">
        <v>13</v>
      </c>
      <c r="H92" s="21" t="s">
        <v>14</v>
      </c>
      <c r="I92" s="21" t="s">
        <v>15</v>
      </c>
    </row>
    <row r="93" spans="1:9" ht="12.75" customHeight="1">
      <c r="A93" s="99"/>
      <c r="B93" s="107"/>
      <c r="C93" s="81" t="s">
        <v>114</v>
      </c>
      <c r="D93" s="50"/>
      <c r="E93" s="50"/>
      <c r="F93" s="50"/>
      <c r="G93" s="50">
        <f>SUM(H93:I93)</f>
        <v>600000</v>
      </c>
      <c r="H93" s="50">
        <v>600000</v>
      </c>
      <c r="I93" s="10"/>
    </row>
    <row r="94" spans="1:9" ht="12.75" customHeight="1">
      <c r="A94" s="99"/>
      <c r="B94" s="100"/>
      <c r="C94" s="81" t="s">
        <v>85</v>
      </c>
      <c r="D94" s="50">
        <f>SUM(E94:F94)</f>
        <v>60000</v>
      </c>
      <c r="E94" s="50">
        <v>60000</v>
      </c>
      <c r="F94" s="50"/>
      <c r="G94" s="50"/>
      <c r="H94" s="50"/>
      <c r="I94" s="10"/>
    </row>
    <row r="95" spans="1:9" ht="12.75" customHeight="1">
      <c r="A95" s="99"/>
      <c r="B95" s="91">
        <v>75616</v>
      </c>
      <c r="C95" s="93" t="s">
        <v>86</v>
      </c>
      <c r="D95" s="49">
        <f>SUM(E95:F95)</f>
        <v>25000</v>
      </c>
      <c r="E95" s="49">
        <f>SUM(E98)</f>
        <v>25000</v>
      </c>
      <c r="F95" s="50"/>
      <c r="G95" s="49">
        <f>SUM(H95:I95)</f>
        <v>488500</v>
      </c>
      <c r="H95" s="49">
        <f>SUM(H98)</f>
        <v>488500</v>
      </c>
      <c r="I95" s="10"/>
    </row>
    <row r="96" spans="1:9" ht="12.75" customHeight="1">
      <c r="A96" s="99"/>
      <c r="B96" s="91"/>
      <c r="C96" s="93" t="s">
        <v>87</v>
      </c>
      <c r="D96" s="50"/>
      <c r="E96" s="50"/>
      <c r="F96" s="50"/>
      <c r="G96" s="50"/>
      <c r="H96" s="50"/>
      <c r="I96" s="10"/>
    </row>
    <row r="97" spans="1:9" ht="12.75" customHeight="1">
      <c r="A97" s="99"/>
      <c r="B97" s="96"/>
      <c r="C97" s="106" t="s">
        <v>88</v>
      </c>
      <c r="D97" s="50"/>
      <c r="E97" s="50"/>
      <c r="F97" s="50"/>
      <c r="G97" s="50"/>
      <c r="H97" s="50"/>
      <c r="I97" s="10"/>
    </row>
    <row r="98" spans="1:9" ht="12.75" customHeight="1">
      <c r="A98" s="99"/>
      <c r="B98" s="91"/>
      <c r="C98" s="79" t="s">
        <v>22</v>
      </c>
      <c r="D98" s="50">
        <f aca="true" t="shared" si="0" ref="D98:D104">SUM(E98:F98)</f>
        <v>25000</v>
      </c>
      <c r="E98" s="50">
        <f>SUM(E100:E104)</f>
        <v>25000</v>
      </c>
      <c r="F98" s="50"/>
      <c r="G98" s="50">
        <f>SUM(H98:I98)</f>
        <v>488500</v>
      </c>
      <c r="H98" s="50">
        <f>SUM(H101:H103)</f>
        <v>488500</v>
      </c>
      <c r="I98" s="10"/>
    </row>
    <row r="99" spans="1:9" ht="12.75" customHeight="1">
      <c r="A99" s="99"/>
      <c r="B99" s="91"/>
      <c r="C99" s="79" t="s">
        <v>23</v>
      </c>
      <c r="D99" s="50"/>
      <c r="E99" s="50"/>
      <c r="F99" s="50"/>
      <c r="G99" s="50"/>
      <c r="H99" s="50"/>
      <c r="I99" s="10"/>
    </row>
    <row r="100" spans="1:9" ht="12.75" customHeight="1">
      <c r="A100" s="99"/>
      <c r="B100" s="100"/>
      <c r="C100" s="98" t="s">
        <v>84</v>
      </c>
      <c r="D100" s="50">
        <f t="shared" si="0"/>
        <v>15000</v>
      </c>
      <c r="E100" s="50">
        <v>15000</v>
      </c>
      <c r="F100" s="50"/>
      <c r="G100" s="50"/>
      <c r="H100" s="50"/>
      <c r="I100" s="10"/>
    </row>
    <row r="101" spans="1:9" ht="12.75" customHeight="1">
      <c r="A101" s="99"/>
      <c r="B101" s="100"/>
      <c r="C101" s="81" t="s">
        <v>89</v>
      </c>
      <c r="D101" s="50"/>
      <c r="E101" s="50"/>
      <c r="F101" s="50"/>
      <c r="G101" s="50">
        <f>SUM(H101:I101)</f>
        <v>5000</v>
      </c>
      <c r="H101" s="50">
        <v>5000</v>
      </c>
      <c r="I101" s="10"/>
    </row>
    <row r="102" spans="1:9" ht="12.75" customHeight="1">
      <c r="A102" s="99"/>
      <c r="B102" s="100"/>
      <c r="C102" s="81" t="s">
        <v>90</v>
      </c>
      <c r="D102" s="50">
        <f t="shared" si="0"/>
        <v>5000</v>
      </c>
      <c r="E102" s="50">
        <v>5000</v>
      </c>
      <c r="F102" s="50"/>
      <c r="G102" s="50"/>
      <c r="H102" s="50"/>
      <c r="I102" s="10"/>
    </row>
    <row r="103" spans="1:9" ht="12.75" customHeight="1">
      <c r="A103" s="99"/>
      <c r="B103" s="100"/>
      <c r="C103" s="81" t="s">
        <v>114</v>
      </c>
      <c r="D103" s="50"/>
      <c r="E103" s="50"/>
      <c r="F103" s="50"/>
      <c r="G103" s="50">
        <f>SUM(H103:I103)</f>
        <v>483500</v>
      </c>
      <c r="H103" s="50">
        <v>483500</v>
      </c>
      <c r="I103" s="10"/>
    </row>
    <row r="104" spans="1:9" ht="12.75" customHeight="1">
      <c r="A104" s="99"/>
      <c r="B104" s="100"/>
      <c r="C104" s="81" t="s">
        <v>91</v>
      </c>
      <c r="D104" s="50">
        <f t="shared" si="0"/>
        <v>5000</v>
      </c>
      <c r="E104" s="50">
        <v>5000</v>
      </c>
      <c r="F104" s="50"/>
      <c r="G104" s="50"/>
      <c r="H104" s="50"/>
      <c r="I104" s="10"/>
    </row>
    <row r="105" spans="1:9" ht="12.75" customHeight="1">
      <c r="A105" s="99"/>
      <c r="B105" s="91">
        <v>75618</v>
      </c>
      <c r="C105" s="93" t="s">
        <v>92</v>
      </c>
      <c r="D105" s="49">
        <f>SUM(E105:F105)</f>
        <v>500794</v>
      </c>
      <c r="E105" s="49">
        <f>SUM(E107)</f>
        <v>500794</v>
      </c>
      <c r="F105" s="50"/>
      <c r="G105" s="49">
        <f>SUM(H105:I105)</f>
        <v>1250000</v>
      </c>
      <c r="H105" s="49">
        <f>SUM(H107)</f>
        <v>850000</v>
      </c>
      <c r="I105" s="108">
        <f>SUM(I107)</f>
        <v>400000</v>
      </c>
    </row>
    <row r="106" spans="1:9" ht="12.75" customHeight="1">
      <c r="A106" s="99"/>
      <c r="B106" s="94"/>
      <c r="C106" s="95" t="s">
        <v>93</v>
      </c>
      <c r="D106" s="50"/>
      <c r="E106" s="50"/>
      <c r="F106" s="50"/>
      <c r="G106" s="50"/>
      <c r="H106" s="50"/>
      <c r="I106" s="10"/>
    </row>
    <row r="107" spans="1:9" ht="12.75" customHeight="1">
      <c r="A107" s="99"/>
      <c r="B107" s="94"/>
      <c r="C107" s="79" t="s">
        <v>22</v>
      </c>
      <c r="D107" s="50">
        <f>SUM(E107:F107)</f>
        <v>500794</v>
      </c>
      <c r="E107" s="50">
        <f>SUM(E111:E114)</f>
        <v>500794</v>
      </c>
      <c r="F107" s="50"/>
      <c r="G107" s="50">
        <f>SUM(H107:I107)</f>
        <v>1250000</v>
      </c>
      <c r="H107" s="50">
        <f>SUM(H109)</f>
        <v>850000</v>
      </c>
      <c r="I107" s="10">
        <f>SUM(I110)</f>
        <v>400000</v>
      </c>
    </row>
    <row r="108" spans="1:9" ht="12.75" customHeight="1">
      <c r="A108" s="99"/>
      <c r="B108" s="94"/>
      <c r="C108" s="79" t="s">
        <v>23</v>
      </c>
      <c r="D108" s="50"/>
      <c r="E108" s="50"/>
      <c r="F108" s="50"/>
      <c r="G108" s="50"/>
      <c r="H108" s="50"/>
      <c r="I108" s="10"/>
    </row>
    <row r="109" spans="1:9" ht="12.75" customHeight="1">
      <c r="A109" s="99"/>
      <c r="B109" s="107"/>
      <c r="C109" s="104" t="s">
        <v>94</v>
      </c>
      <c r="D109" s="50"/>
      <c r="E109" s="50"/>
      <c r="F109" s="50"/>
      <c r="G109" s="50">
        <f>SUM(H109:I109)</f>
        <v>850000</v>
      </c>
      <c r="H109" s="50">
        <v>850000</v>
      </c>
      <c r="I109" s="10"/>
    </row>
    <row r="110" spans="1:9" ht="12.75" customHeight="1">
      <c r="A110" s="99"/>
      <c r="B110" s="105"/>
      <c r="C110" s="81" t="s">
        <v>95</v>
      </c>
      <c r="D110" s="50"/>
      <c r="E110" s="50"/>
      <c r="F110" s="50"/>
      <c r="G110" s="50">
        <f>SUM(H110:I110)</f>
        <v>400000</v>
      </c>
      <c r="H110" s="50"/>
      <c r="I110" s="10">
        <v>400000</v>
      </c>
    </row>
    <row r="111" spans="1:9" ht="12.75" customHeight="1">
      <c r="A111" s="99"/>
      <c r="B111" s="105"/>
      <c r="C111" s="81" t="s">
        <v>100</v>
      </c>
      <c r="D111" s="50">
        <f>SUM(E111:F111)</f>
        <v>350000</v>
      </c>
      <c r="E111" s="50">
        <v>350000</v>
      </c>
      <c r="F111" s="50"/>
      <c r="G111" s="50"/>
      <c r="H111" s="50"/>
      <c r="I111" s="10"/>
    </row>
    <row r="112" spans="1:9" ht="12.75" customHeight="1">
      <c r="A112" s="99"/>
      <c r="B112" s="105"/>
      <c r="C112" s="81" t="s">
        <v>96</v>
      </c>
      <c r="D112" s="50">
        <f>SUM(E112:F112)</f>
        <v>150000</v>
      </c>
      <c r="E112" s="50">
        <v>150000</v>
      </c>
      <c r="F112" s="50"/>
      <c r="G112" s="50"/>
      <c r="H112" s="50"/>
      <c r="I112" s="10"/>
    </row>
    <row r="113" spans="1:9" ht="12.75" customHeight="1">
      <c r="A113" s="99"/>
      <c r="B113" s="107"/>
      <c r="C113" s="104" t="s">
        <v>97</v>
      </c>
      <c r="D113" s="50"/>
      <c r="E113" s="50"/>
      <c r="F113" s="50"/>
      <c r="G113" s="50"/>
      <c r="H113" s="50"/>
      <c r="I113" s="10"/>
    </row>
    <row r="114" spans="1:9" ht="12.75" customHeight="1">
      <c r="A114" s="99"/>
      <c r="B114" s="107"/>
      <c r="C114" s="81" t="s">
        <v>85</v>
      </c>
      <c r="D114" s="50">
        <f>SUM(E114:F114)</f>
        <v>794</v>
      </c>
      <c r="E114" s="50">
        <v>794</v>
      </c>
      <c r="F114" s="50"/>
      <c r="G114" s="50"/>
      <c r="H114" s="50"/>
      <c r="I114" s="10"/>
    </row>
    <row r="115" spans="1:9" ht="12.75" customHeight="1">
      <c r="A115" s="99"/>
      <c r="B115" s="94">
        <v>75621</v>
      </c>
      <c r="C115" s="95" t="s">
        <v>119</v>
      </c>
      <c r="D115" s="50"/>
      <c r="E115" s="50"/>
      <c r="F115" s="50"/>
      <c r="G115" s="49">
        <f>SUM(H115:I115)</f>
        <v>8126336</v>
      </c>
      <c r="H115" s="49">
        <f>SUM(H116)</f>
        <v>8126336</v>
      </c>
      <c r="I115" s="10"/>
    </row>
    <row r="116" spans="1:9" ht="12.75" customHeight="1">
      <c r="A116" s="99"/>
      <c r="B116" s="91"/>
      <c r="C116" s="79" t="s">
        <v>22</v>
      </c>
      <c r="D116" s="50"/>
      <c r="E116" s="50"/>
      <c r="F116" s="50"/>
      <c r="G116" s="50">
        <f>SUM(H116:I116)</f>
        <v>8126336</v>
      </c>
      <c r="H116" s="50">
        <f>SUM(H118:H119)</f>
        <v>8126336</v>
      </c>
      <c r="I116" s="10"/>
    </row>
    <row r="117" spans="1:9" ht="12.75" customHeight="1">
      <c r="A117" s="99"/>
      <c r="B117" s="91"/>
      <c r="C117" s="79" t="s">
        <v>23</v>
      </c>
      <c r="D117" s="50"/>
      <c r="E117" s="50"/>
      <c r="F117" s="50"/>
      <c r="G117" s="50"/>
      <c r="H117" s="50"/>
      <c r="I117" s="10"/>
    </row>
    <row r="118" spans="1:9" ht="12.75" customHeight="1">
      <c r="A118" s="99"/>
      <c r="B118" s="91"/>
      <c r="C118" s="79" t="s">
        <v>137</v>
      </c>
      <c r="D118" s="50"/>
      <c r="E118" s="50"/>
      <c r="F118" s="50"/>
      <c r="G118" s="50">
        <f>SUM(H118:I118)</f>
        <v>4926336</v>
      </c>
      <c r="H118" s="50">
        <f>4800000-35664+60000+102000</f>
        <v>4926336</v>
      </c>
      <c r="I118" s="10"/>
    </row>
    <row r="119" spans="1:9" ht="12.75" customHeight="1">
      <c r="A119" s="99"/>
      <c r="B119" s="105"/>
      <c r="C119" s="81" t="s">
        <v>120</v>
      </c>
      <c r="D119" s="50"/>
      <c r="E119" s="50"/>
      <c r="F119" s="50"/>
      <c r="G119" s="50">
        <f>SUM(H119:I119)</f>
        <v>3200000</v>
      </c>
      <c r="H119" s="50">
        <f>680000+2520000</f>
        <v>3200000</v>
      </c>
      <c r="I119" s="10"/>
    </row>
    <row r="120" spans="1:9" ht="12.75" customHeight="1">
      <c r="A120" s="99"/>
      <c r="B120" s="91">
        <v>75622</v>
      </c>
      <c r="C120" s="92" t="s">
        <v>121</v>
      </c>
      <c r="D120" s="49"/>
      <c r="E120" s="49"/>
      <c r="F120" s="49"/>
      <c r="G120" s="49">
        <f>SUM(H120:I120)</f>
        <v>2055427</v>
      </c>
      <c r="H120" s="49"/>
      <c r="I120" s="49">
        <f>SUM(I121)</f>
        <v>2055427</v>
      </c>
    </row>
    <row r="121" spans="1:9" ht="12.75" customHeight="1">
      <c r="A121" s="99"/>
      <c r="B121" s="96"/>
      <c r="C121" s="79" t="s">
        <v>22</v>
      </c>
      <c r="D121" s="50"/>
      <c r="E121" s="50"/>
      <c r="F121" s="50"/>
      <c r="G121" s="50">
        <f>SUM(H121:I121)</f>
        <v>2055427</v>
      </c>
      <c r="H121" s="50"/>
      <c r="I121" s="50">
        <f>SUM(I123:I124)</f>
        <v>2055427</v>
      </c>
    </row>
    <row r="122" spans="1:9" ht="12.75" customHeight="1">
      <c r="A122" s="99"/>
      <c r="B122" s="96"/>
      <c r="C122" s="79" t="s">
        <v>23</v>
      </c>
      <c r="D122" s="50"/>
      <c r="E122" s="50"/>
      <c r="F122" s="50"/>
      <c r="G122" s="50"/>
      <c r="H122" s="50"/>
      <c r="I122" s="50"/>
    </row>
    <row r="123" spans="1:9" ht="12.75" customHeight="1">
      <c r="A123" s="99"/>
      <c r="B123" s="96"/>
      <c r="C123" s="79" t="s">
        <v>137</v>
      </c>
      <c r="D123" s="50"/>
      <c r="E123" s="50"/>
      <c r="F123" s="50"/>
      <c r="G123" s="50">
        <f>SUM(H123:I123)</f>
        <v>1375427</v>
      </c>
      <c r="H123" s="50"/>
      <c r="I123" s="50">
        <f>1330479+14642+30306</f>
        <v>1375427</v>
      </c>
    </row>
    <row r="124" spans="1:9" ht="12.75" customHeight="1">
      <c r="A124" s="99"/>
      <c r="B124" s="97"/>
      <c r="C124" s="81" t="s">
        <v>120</v>
      </c>
      <c r="D124" s="50"/>
      <c r="E124" s="50"/>
      <c r="F124" s="50"/>
      <c r="G124" s="50">
        <f>SUM(H124:I124)</f>
        <v>680000</v>
      </c>
      <c r="H124" s="50"/>
      <c r="I124" s="50">
        <f>3200000-2520000</f>
        <v>680000</v>
      </c>
    </row>
    <row r="125" spans="1:9" ht="12.75" customHeight="1">
      <c r="A125" s="99"/>
      <c r="B125" s="91">
        <v>75647</v>
      </c>
      <c r="C125" s="93" t="s">
        <v>98</v>
      </c>
      <c r="D125" s="49">
        <f>SUM(E125:F125)</f>
        <v>40000</v>
      </c>
      <c r="E125" s="49">
        <f>SUM(E126)</f>
        <v>40000</v>
      </c>
      <c r="F125" s="50"/>
      <c r="G125" s="50"/>
      <c r="H125" s="50"/>
      <c r="I125" s="10"/>
    </row>
    <row r="126" spans="1:9" ht="12.75" customHeight="1">
      <c r="A126" s="99"/>
      <c r="B126" s="91"/>
      <c r="C126" s="79" t="s">
        <v>22</v>
      </c>
      <c r="D126" s="50">
        <f>SUM(E126:F126)</f>
        <v>40000</v>
      </c>
      <c r="E126" s="50">
        <f>SUM(E128)</f>
        <v>40000</v>
      </c>
      <c r="F126" s="50"/>
      <c r="G126" s="50"/>
      <c r="H126" s="50"/>
      <c r="I126" s="10"/>
    </row>
    <row r="127" spans="1:9" ht="12.75" customHeight="1">
      <c r="A127" s="99"/>
      <c r="B127" s="91"/>
      <c r="C127" s="79" t="s">
        <v>23</v>
      </c>
      <c r="D127" s="50"/>
      <c r="E127" s="50"/>
      <c r="F127" s="50"/>
      <c r="G127" s="50"/>
      <c r="H127" s="50"/>
      <c r="I127" s="10"/>
    </row>
    <row r="128" spans="1:9" ht="12.75" customHeight="1" thickBot="1">
      <c r="A128" s="99"/>
      <c r="B128" s="109"/>
      <c r="C128" s="110" t="s">
        <v>34</v>
      </c>
      <c r="D128" s="50">
        <f>SUM(E128:F128)</f>
        <v>40000</v>
      </c>
      <c r="E128" s="50">
        <v>40000</v>
      </c>
      <c r="F128" s="50"/>
      <c r="G128" s="50"/>
      <c r="H128" s="50"/>
      <c r="I128" s="10"/>
    </row>
    <row r="129" spans="1:9" ht="12.75" customHeight="1">
      <c r="A129" s="42">
        <v>758</v>
      </c>
      <c r="B129" s="42"/>
      <c r="C129" s="42" t="s">
        <v>30</v>
      </c>
      <c r="D129" s="1">
        <f>SUM(E129:F129)</f>
        <v>1115365.44</v>
      </c>
      <c r="E129" s="1">
        <f>SUM(E130,E138,E142)</f>
        <v>940625.44</v>
      </c>
      <c r="F129" s="8">
        <f>SUM(F130)</f>
        <v>174740</v>
      </c>
      <c r="G129" s="6"/>
      <c r="H129" s="6"/>
      <c r="I129" s="6"/>
    </row>
    <row r="130" spans="1:9" ht="12.75" customHeight="1">
      <c r="A130" s="48"/>
      <c r="B130" s="91">
        <v>75801</v>
      </c>
      <c r="C130" s="92" t="s">
        <v>138</v>
      </c>
      <c r="D130" s="146">
        <f>SUM(E130:F130)</f>
        <v>326297</v>
      </c>
      <c r="E130" s="146">
        <f>SUM(E131)</f>
        <v>151557</v>
      </c>
      <c r="F130" s="108">
        <f>SUM(F131)</f>
        <v>174740</v>
      </c>
      <c r="G130" s="10"/>
      <c r="H130" s="10"/>
      <c r="I130" s="10"/>
    </row>
    <row r="131" spans="1:9" ht="12.75" customHeight="1">
      <c r="A131" s="48"/>
      <c r="B131" s="91"/>
      <c r="C131" s="79" t="s">
        <v>22</v>
      </c>
      <c r="D131" s="147">
        <f>SUM(E131:F131)</f>
        <v>326297</v>
      </c>
      <c r="E131" s="147">
        <f>SUM(E133)</f>
        <v>151557</v>
      </c>
      <c r="F131" s="10">
        <f>SUM(F133)</f>
        <v>174740</v>
      </c>
      <c r="G131" s="10"/>
      <c r="H131" s="10"/>
      <c r="I131" s="10"/>
    </row>
    <row r="132" spans="1:9" ht="12.75" customHeight="1">
      <c r="A132" s="48"/>
      <c r="B132" s="91"/>
      <c r="C132" s="79" t="s">
        <v>23</v>
      </c>
      <c r="D132" s="146"/>
      <c r="E132" s="146"/>
      <c r="F132" s="10"/>
      <c r="G132" s="10"/>
      <c r="H132" s="10"/>
      <c r="I132" s="10"/>
    </row>
    <row r="133" spans="1:9" ht="12.75" customHeight="1">
      <c r="A133" s="48"/>
      <c r="B133" s="105"/>
      <c r="C133" s="83" t="s">
        <v>139</v>
      </c>
      <c r="D133" s="147">
        <f>SUM(E133:F133)</f>
        <v>326297</v>
      </c>
      <c r="E133" s="147">
        <f>76157+75400</f>
        <v>151557</v>
      </c>
      <c r="F133" s="10">
        <f>40840+133900</f>
        <v>174740</v>
      </c>
      <c r="G133" s="10"/>
      <c r="H133" s="10"/>
      <c r="I133" s="10"/>
    </row>
    <row r="134" spans="1:9" ht="12.75" customHeight="1">
      <c r="A134" s="148"/>
      <c r="B134" s="148"/>
      <c r="C134" s="148"/>
      <c r="D134" s="149"/>
      <c r="E134" s="149"/>
      <c r="F134" s="144"/>
      <c r="G134" s="144"/>
      <c r="H134" s="144"/>
      <c r="I134" s="144"/>
    </row>
    <row r="135" spans="1:9" ht="12.75" customHeight="1">
      <c r="A135" s="150"/>
      <c r="B135" s="150"/>
      <c r="C135" s="150"/>
      <c r="D135" s="151"/>
      <c r="E135" s="151"/>
      <c r="F135" s="145"/>
      <c r="G135" s="145"/>
      <c r="H135" s="145"/>
      <c r="I135" s="145"/>
    </row>
    <row r="136" spans="1:9" ht="12.75" customHeight="1" thickBot="1">
      <c r="A136" s="165" t="s">
        <v>124</v>
      </c>
      <c r="B136" s="165"/>
      <c r="C136" s="165"/>
      <c r="D136" s="165"/>
      <c r="E136" s="165"/>
      <c r="F136" s="165"/>
      <c r="G136" s="165"/>
      <c r="H136" s="165"/>
      <c r="I136" s="165"/>
    </row>
    <row r="137" spans="1:9" ht="12.75" customHeight="1" thickBot="1">
      <c r="A137" s="20" t="s">
        <v>8</v>
      </c>
      <c r="B137" s="20" t="s">
        <v>9</v>
      </c>
      <c r="C137" s="20" t="s">
        <v>145</v>
      </c>
      <c r="D137" s="21" t="s">
        <v>10</v>
      </c>
      <c r="E137" s="21" t="s">
        <v>11</v>
      </c>
      <c r="F137" s="21" t="s">
        <v>12</v>
      </c>
      <c r="G137" s="21" t="s">
        <v>13</v>
      </c>
      <c r="H137" s="21" t="s">
        <v>14</v>
      </c>
      <c r="I137" s="21" t="s">
        <v>15</v>
      </c>
    </row>
    <row r="138" spans="1:9" ht="12.75" customHeight="1">
      <c r="A138" s="22"/>
      <c r="B138" s="22">
        <v>75805</v>
      </c>
      <c r="C138" s="23" t="s">
        <v>142</v>
      </c>
      <c r="D138" s="8">
        <f>SUM(E138:F138)</f>
        <v>132306</v>
      </c>
      <c r="E138" s="8">
        <f>SUM(E139)</f>
        <v>132306</v>
      </c>
      <c r="F138" s="25"/>
      <c r="G138" s="25"/>
      <c r="H138" s="25"/>
      <c r="I138" s="25"/>
    </row>
    <row r="139" spans="1:9" ht="12.75" customHeight="1">
      <c r="A139" s="27"/>
      <c r="B139" s="27"/>
      <c r="C139" s="30" t="s">
        <v>22</v>
      </c>
      <c r="D139" s="3">
        <f>SUM(E139:F139)</f>
        <v>132306</v>
      </c>
      <c r="E139" s="3">
        <f>SUM(E141)</f>
        <v>132306</v>
      </c>
      <c r="F139" s="29"/>
      <c r="G139" s="29"/>
      <c r="H139" s="29"/>
      <c r="I139" s="29"/>
    </row>
    <row r="140" spans="1:9" ht="12.75" customHeight="1">
      <c r="A140" s="27"/>
      <c r="B140" s="27"/>
      <c r="C140" s="30" t="s">
        <v>23</v>
      </c>
      <c r="D140" s="3"/>
      <c r="E140" s="7"/>
      <c r="F140" s="29"/>
      <c r="G140" s="29"/>
      <c r="H140" s="29"/>
      <c r="I140" s="29"/>
    </row>
    <row r="141" spans="1:9" ht="12.75" customHeight="1">
      <c r="A141" s="27"/>
      <c r="B141" s="27"/>
      <c r="C141" s="30" t="s">
        <v>139</v>
      </c>
      <c r="D141" s="3">
        <f>SUM(E141:F141)</f>
        <v>132306</v>
      </c>
      <c r="E141" s="3">
        <v>132306</v>
      </c>
      <c r="F141" s="29"/>
      <c r="G141" s="29"/>
      <c r="H141" s="29"/>
      <c r="I141" s="29"/>
    </row>
    <row r="142" spans="1:9" ht="12.75" customHeight="1">
      <c r="A142" s="2"/>
      <c r="B142" s="35">
        <v>75814</v>
      </c>
      <c r="C142" s="43" t="s">
        <v>31</v>
      </c>
      <c r="D142" s="44">
        <f>SUM(E142:F142)</f>
        <v>656762.44</v>
      </c>
      <c r="E142" s="44">
        <f>SUM(E143)</f>
        <v>656762.44</v>
      </c>
      <c r="F142" s="3"/>
      <c r="G142" s="3"/>
      <c r="H142" s="3"/>
      <c r="I142" s="3"/>
    </row>
    <row r="143" spans="1:9" ht="12.75" customHeight="1">
      <c r="A143" s="2"/>
      <c r="B143" s="35"/>
      <c r="C143" s="33" t="s">
        <v>32</v>
      </c>
      <c r="D143" s="45">
        <f>SUM(E143:F143)</f>
        <v>656762.44</v>
      </c>
      <c r="E143" s="45">
        <f>SUM(E145:E146)</f>
        <v>656762.44</v>
      </c>
      <c r="F143" s="3"/>
      <c r="G143" s="3"/>
      <c r="H143" s="3"/>
      <c r="I143" s="3"/>
    </row>
    <row r="144" spans="1:9" ht="12.75" customHeight="1">
      <c r="A144" s="2"/>
      <c r="B144" s="35"/>
      <c r="C144" s="33" t="s">
        <v>23</v>
      </c>
      <c r="D144" s="45"/>
      <c r="E144" s="45"/>
      <c r="F144" s="3"/>
      <c r="G144" s="3"/>
      <c r="H144" s="3"/>
      <c r="I144" s="3"/>
    </row>
    <row r="145" spans="1:9" ht="12.75" customHeight="1">
      <c r="A145" s="2"/>
      <c r="B145" s="35"/>
      <c r="C145" s="33" t="s">
        <v>33</v>
      </c>
      <c r="D145" s="45">
        <f>SUM(E145:F145)</f>
        <v>58199.439999999995</v>
      </c>
      <c r="E145" s="45">
        <f>48563.34+2000+7015.1+621</f>
        <v>58199.439999999995</v>
      </c>
      <c r="F145" s="3"/>
      <c r="G145" s="3"/>
      <c r="H145" s="3"/>
      <c r="I145" s="3"/>
    </row>
    <row r="146" spans="1:9" ht="12.75" customHeight="1" thickBot="1">
      <c r="A146" s="4"/>
      <c r="B146" s="46"/>
      <c r="C146" s="112" t="s">
        <v>27</v>
      </c>
      <c r="D146" s="45">
        <f>SUM(E146:F146)</f>
        <v>598563</v>
      </c>
      <c r="E146" s="47">
        <v>598563</v>
      </c>
      <c r="F146" s="5"/>
      <c r="G146" s="5"/>
      <c r="H146" s="5"/>
      <c r="I146" s="5"/>
    </row>
    <row r="147" spans="1:9" ht="12.75" customHeight="1">
      <c r="A147" s="71">
        <v>801</v>
      </c>
      <c r="B147" s="42"/>
      <c r="C147" s="71" t="s">
        <v>55</v>
      </c>
      <c r="D147" s="72">
        <f>SUM(E147:F147)</f>
        <v>119133</v>
      </c>
      <c r="E147" s="72">
        <f>SUM(E148,E154,E162,E168,E174,E185,E189,E196)</f>
        <v>53164</v>
      </c>
      <c r="F147" s="72">
        <f>SUM(F148,F154,F162,F168,F174,F185,F189,F196)</f>
        <v>65969</v>
      </c>
      <c r="G147" s="72">
        <f>SUM(H147:I147)</f>
        <v>10860</v>
      </c>
      <c r="H147" s="72">
        <f>SUM(H148,H154,H162,H168,H174,H185,H189,H196)</f>
        <v>3660</v>
      </c>
      <c r="I147" s="72">
        <f>SUM(I148,I154,I162,I168,I174,I185,I189,I196)</f>
        <v>7200</v>
      </c>
    </row>
    <row r="148" spans="1:9" ht="12.75" customHeight="1">
      <c r="A148" s="73"/>
      <c r="B148" s="35">
        <v>80101</v>
      </c>
      <c r="C148" s="74" t="s">
        <v>56</v>
      </c>
      <c r="D148" s="75">
        <f>SUM(E148:F148)</f>
        <v>26943</v>
      </c>
      <c r="E148" s="75">
        <f>SUM(E151:E153)</f>
        <v>26943</v>
      </c>
      <c r="F148" s="76"/>
      <c r="G148" s="75">
        <f>SUM(H148:I148)</f>
        <v>1860</v>
      </c>
      <c r="H148" s="75">
        <f>SUM(H151:H153)</f>
        <v>1860</v>
      </c>
      <c r="I148" s="75"/>
    </row>
    <row r="149" spans="1:9" ht="12.75" customHeight="1">
      <c r="A149" s="73"/>
      <c r="B149" s="35"/>
      <c r="C149" s="33" t="s">
        <v>32</v>
      </c>
      <c r="D149" s="77">
        <f>SUM(E149:F149)</f>
        <v>26943</v>
      </c>
      <c r="E149" s="77">
        <f>SUM(E151:E153)</f>
        <v>26943</v>
      </c>
      <c r="F149" s="80"/>
      <c r="G149" s="77">
        <f>SUM(H149:I149)</f>
        <v>1860</v>
      </c>
      <c r="H149" s="77">
        <f>SUM(H151:H153)</f>
        <v>1860</v>
      </c>
      <c r="I149" s="75"/>
    </row>
    <row r="150" spans="1:9" ht="12.75" customHeight="1">
      <c r="A150" s="73"/>
      <c r="B150" s="35"/>
      <c r="C150" s="33" t="s">
        <v>23</v>
      </c>
      <c r="D150" s="75"/>
      <c r="E150" s="75"/>
      <c r="F150" s="76"/>
      <c r="G150" s="75"/>
      <c r="H150" s="75"/>
      <c r="I150" s="75"/>
    </row>
    <row r="151" spans="1:9" ht="12.75" customHeight="1">
      <c r="A151" s="73"/>
      <c r="B151" s="35"/>
      <c r="C151" s="33" t="s">
        <v>34</v>
      </c>
      <c r="D151" s="77">
        <f>SUM(E151:F151)</f>
        <v>310</v>
      </c>
      <c r="E151" s="77">
        <v>310</v>
      </c>
      <c r="F151" s="76"/>
      <c r="G151" s="77">
        <f>SUM(H151:I151)</f>
        <v>100</v>
      </c>
      <c r="H151" s="77">
        <v>100</v>
      </c>
      <c r="I151" s="75"/>
    </row>
    <row r="152" spans="1:9" ht="12.75" customHeight="1">
      <c r="A152" s="73"/>
      <c r="B152" s="35"/>
      <c r="C152" s="34" t="s">
        <v>26</v>
      </c>
      <c r="D152" s="77"/>
      <c r="E152" s="77"/>
      <c r="F152" s="76"/>
      <c r="G152" s="77">
        <f>SUM(H152:I152)</f>
        <v>1470</v>
      </c>
      <c r="H152" s="77">
        <v>1470</v>
      </c>
      <c r="I152" s="75"/>
    </row>
    <row r="153" spans="1:9" ht="12.75" customHeight="1">
      <c r="A153" s="73"/>
      <c r="B153" s="35"/>
      <c r="C153" s="34" t="s">
        <v>27</v>
      </c>
      <c r="D153" s="77">
        <f aca="true" t="shared" si="1" ref="D153:D159">SUM(E153:F153)</f>
        <v>26633</v>
      </c>
      <c r="E153" s="77">
        <v>26633</v>
      </c>
      <c r="F153" s="76"/>
      <c r="G153" s="77">
        <f>SUM(H153:I153)</f>
        <v>290</v>
      </c>
      <c r="H153" s="77">
        <v>290</v>
      </c>
      <c r="I153" s="75"/>
    </row>
    <row r="154" spans="1:9" ht="12.75" customHeight="1">
      <c r="A154" s="73"/>
      <c r="B154" s="35">
        <v>80104</v>
      </c>
      <c r="C154" s="74" t="s">
        <v>57</v>
      </c>
      <c r="D154" s="75">
        <f t="shared" si="1"/>
        <v>21291</v>
      </c>
      <c r="E154" s="75">
        <f>SUM(E155)</f>
        <v>21291</v>
      </c>
      <c r="F154" s="77"/>
      <c r="G154" s="75"/>
      <c r="H154" s="75"/>
      <c r="I154" s="75"/>
    </row>
    <row r="155" spans="1:9" ht="12.75" customHeight="1">
      <c r="A155" s="73"/>
      <c r="B155" s="35"/>
      <c r="C155" s="33" t="s">
        <v>32</v>
      </c>
      <c r="D155" s="77">
        <f t="shared" si="1"/>
        <v>21291</v>
      </c>
      <c r="E155" s="77">
        <f>SUM(E157:E159)</f>
        <v>21291</v>
      </c>
      <c r="F155" s="77"/>
      <c r="G155" s="75"/>
      <c r="H155" s="75"/>
      <c r="I155" s="75"/>
    </row>
    <row r="156" spans="1:9" ht="12.75" customHeight="1">
      <c r="A156" s="73"/>
      <c r="B156" s="35"/>
      <c r="C156" s="33" t="s">
        <v>23</v>
      </c>
      <c r="D156" s="77"/>
      <c r="E156" s="77"/>
      <c r="F156" s="77"/>
      <c r="G156" s="75"/>
      <c r="H156" s="75"/>
      <c r="I156" s="75"/>
    </row>
    <row r="157" spans="1:9" ht="12.75" customHeight="1">
      <c r="A157" s="73"/>
      <c r="B157" s="35"/>
      <c r="C157" s="34" t="s">
        <v>26</v>
      </c>
      <c r="D157" s="77">
        <f t="shared" si="1"/>
        <v>1200</v>
      </c>
      <c r="E157" s="77">
        <v>1200</v>
      </c>
      <c r="F157" s="77"/>
      <c r="G157" s="75"/>
      <c r="H157" s="75"/>
      <c r="I157" s="75"/>
    </row>
    <row r="158" spans="1:9" ht="12.75" customHeight="1">
      <c r="A158" s="73"/>
      <c r="B158" s="35"/>
      <c r="C158" s="34" t="s">
        <v>27</v>
      </c>
      <c r="D158" s="77">
        <f t="shared" si="1"/>
        <v>11140</v>
      </c>
      <c r="E158" s="77">
        <v>11140</v>
      </c>
      <c r="F158" s="77"/>
      <c r="G158" s="75"/>
      <c r="H158" s="75"/>
      <c r="I158" s="75"/>
    </row>
    <row r="159" spans="1:9" ht="12.75" customHeight="1">
      <c r="A159" s="73"/>
      <c r="B159" s="35"/>
      <c r="C159" s="79" t="s">
        <v>65</v>
      </c>
      <c r="D159" s="77">
        <f t="shared" si="1"/>
        <v>8951</v>
      </c>
      <c r="E159" s="77">
        <f>8951</f>
        <v>8951</v>
      </c>
      <c r="F159" s="77"/>
      <c r="G159" s="75"/>
      <c r="H159" s="75"/>
      <c r="I159" s="75"/>
    </row>
    <row r="160" spans="1:9" ht="12.75" customHeight="1">
      <c r="A160" s="73"/>
      <c r="B160" s="35"/>
      <c r="C160" s="79" t="s">
        <v>66</v>
      </c>
      <c r="D160" s="75"/>
      <c r="E160" s="75"/>
      <c r="F160" s="77"/>
      <c r="G160" s="75"/>
      <c r="H160" s="75"/>
      <c r="I160" s="75"/>
    </row>
    <row r="161" spans="1:9" ht="12.75" customHeight="1">
      <c r="A161" s="73"/>
      <c r="B161" s="35"/>
      <c r="C161" s="79" t="s">
        <v>67</v>
      </c>
      <c r="D161" s="77"/>
      <c r="E161" s="77"/>
      <c r="F161" s="77"/>
      <c r="G161" s="77"/>
      <c r="H161" s="77"/>
      <c r="I161" s="75"/>
    </row>
    <row r="162" spans="1:9" ht="12.75" customHeight="1">
      <c r="A162" s="73"/>
      <c r="B162" s="35">
        <v>80110</v>
      </c>
      <c r="C162" s="74" t="s">
        <v>58</v>
      </c>
      <c r="D162" s="75">
        <f>SUM(E162:F162)</f>
        <v>4930</v>
      </c>
      <c r="E162" s="75">
        <f>SUM(E163)</f>
        <v>4930</v>
      </c>
      <c r="F162" s="77"/>
      <c r="G162" s="75">
        <f>SUM(H162:I162)</f>
        <v>1800</v>
      </c>
      <c r="H162" s="75">
        <f>SUM(H163)</f>
        <v>1800</v>
      </c>
      <c r="I162" s="75"/>
    </row>
    <row r="163" spans="1:9" ht="12.75" customHeight="1">
      <c r="A163" s="73"/>
      <c r="B163" s="35"/>
      <c r="C163" s="33" t="s">
        <v>32</v>
      </c>
      <c r="D163" s="77">
        <f>SUM(E163:F163)</f>
        <v>4930</v>
      </c>
      <c r="E163" s="77">
        <f>SUM(E165:E167)</f>
        <v>4930</v>
      </c>
      <c r="F163" s="80"/>
      <c r="G163" s="77">
        <f>SUM(H163:I163)</f>
        <v>1800</v>
      </c>
      <c r="H163" s="77">
        <f>SUM(H165:H167)</f>
        <v>1800</v>
      </c>
      <c r="I163" s="75"/>
    </row>
    <row r="164" spans="1:9" ht="12.75" customHeight="1">
      <c r="A164" s="73"/>
      <c r="B164" s="35"/>
      <c r="C164" s="33" t="s">
        <v>23</v>
      </c>
      <c r="D164" s="75"/>
      <c r="E164" s="75"/>
      <c r="F164" s="76"/>
      <c r="G164" s="75"/>
      <c r="H164" s="75"/>
      <c r="I164" s="75"/>
    </row>
    <row r="165" spans="1:9" ht="12.75" customHeight="1">
      <c r="A165" s="73"/>
      <c r="B165" s="35"/>
      <c r="C165" s="33" t="s">
        <v>34</v>
      </c>
      <c r="D165" s="77">
        <f>SUM(E165:F165)</f>
        <v>200</v>
      </c>
      <c r="E165" s="77">
        <v>200</v>
      </c>
      <c r="F165" s="76"/>
      <c r="G165" s="77">
        <f>SUM(H165:I165)</f>
        <v>100</v>
      </c>
      <c r="H165" s="77">
        <v>100</v>
      </c>
      <c r="I165" s="75"/>
    </row>
    <row r="166" spans="1:9" ht="12.75" customHeight="1">
      <c r="A166" s="73"/>
      <c r="B166" s="35"/>
      <c r="C166" s="34" t="s">
        <v>26</v>
      </c>
      <c r="D166" s="77"/>
      <c r="E166" s="77"/>
      <c r="F166" s="76"/>
      <c r="G166" s="77">
        <f>SUM(H166:I166)</f>
        <v>1700</v>
      </c>
      <c r="H166" s="77">
        <v>1700</v>
      </c>
      <c r="I166" s="75"/>
    </row>
    <row r="167" spans="1:9" ht="12.75" customHeight="1">
      <c r="A167" s="73"/>
      <c r="B167" s="35"/>
      <c r="C167" s="34" t="s">
        <v>27</v>
      </c>
      <c r="D167" s="77">
        <f>SUM(E167:F167)</f>
        <v>4730</v>
      </c>
      <c r="E167" s="77">
        <v>4730</v>
      </c>
      <c r="F167" s="76"/>
      <c r="G167" s="77"/>
      <c r="H167" s="77"/>
      <c r="I167" s="75"/>
    </row>
    <row r="168" spans="1:9" ht="12.75" customHeight="1">
      <c r="A168" s="73"/>
      <c r="B168" s="35">
        <v>80120</v>
      </c>
      <c r="C168" s="74" t="s">
        <v>59</v>
      </c>
      <c r="D168" s="75">
        <f>SUM(E168:F168)</f>
        <v>35419</v>
      </c>
      <c r="E168" s="75"/>
      <c r="F168" s="75">
        <f>SUM(F169)</f>
        <v>35419</v>
      </c>
      <c r="G168" s="75">
        <f>SUM(H168:I168)</f>
        <v>6500</v>
      </c>
      <c r="H168" s="75"/>
      <c r="I168" s="75">
        <f>SUM(I169)</f>
        <v>6500</v>
      </c>
    </row>
    <row r="169" spans="1:9" ht="12.75" customHeight="1">
      <c r="A169" s="73"/>
      <c r="B169" s="35"/>
      <c r="C169" s="33" t="s">
        <v>22</v>
      </c>
      <c r="D169" s="77">
        <f>SUM(E169:F169)</f>
        <v>35419</v>
      </c>
      <c r="E169" s="77"/>
      <c r="F169" s="77">
        <f>SUM(F171:F173)</f>
        <v>35419</v>
      </c>
      <c r="G169" s="77">
        <f>SUM(H169:I169)</f>
        <v>6500</v>
      </c>
      <c r="H169" s="77"/>
      <c r="I169" s="77">
        <f>SUM(I171:I173)</f>
        <v>6500</v>
      </c>
    </row>
    <row r="170" spans="1:9" ht="12.75" customHeight="1">
      <c r="A170" s="73"/>
      <c r="B170" s="35"/>
      <c r="C170" s="33" t="s">
        <v>23</v>
      </c>
      <c r="D170" s="75"/>
      <c r="E170" s="75"/>
      <c r="F170" s="75"/>
      <c r="G170" s="75"/>
      <c r="H170" s="75"/>
      <c r="I170" s="75"/>
    </row>
    <row r="171" spans="1:9" ht="12.75" customHeight="1">
      <c r="A171" s="73"/>
      <c r="B171" s="35"/>
      <c r="C171" s="33" t="s">
        <v>34</v>
      </c>
      <c r="D171" s="77">
        <f>SUM(E171:F171)</f>
        <v>69</v>
      </c>
      <c r="E171" s="77"/>
      <c r="F171" s="77">
        <v>69</v>
      </c>
      <c r="G171" s="77">
        <f>SUM(H171:I171)</f>
        <v>300</v>
      </c>
      <c r="H171" s="77"/>
      <c r="I171" s="77">
        <v>300</v>
      </c>
    </row>
    <row r="172" spans="1:9" ht="12.75" customHeight="1">
      <c r="A172" s="73"/>
      <c r="B172" s="35"/>
      <c r="C172" s="34" t="s">
        <v>26</v>
      </c>
      <c r="D172" s="77">
        <f>SUM(E172:F172)</f>
        <v>250</v>
      </c>
      <c r="E172" s="77"/>
      <c r="F172" s="77">
        <v>250</v>
      </c>
      <c r="G172" s="77">
        <f>SUM(H172:I172)</f>
        <v>6200</v>
      </c>
      <c r="H172" s="77"/>
      <c r="I172" s="77">
        <v>6200</v>
      </c>
    </row>
    <row r="173" spans="1:9" ht="12.75" customHeight="1">
      <c r="A173" s="73"/>
      <c r="B173" s="35"/>
      <c r="C173" s="34" t="s">
        <v>27</v>
      </c>
      <c r="D173" s="77">
        <f>SUM(E173:F173)</f>
        <v>35100</v>
      </c>
      <c r="E173" s="77"/>
      <c r="F173" s="77">
        <v>35100</v>
      </c>
      <c r="G173" s="77"/>
      <c r="H173" s="77"/>
      <c r="I173" s="77"/>
    </row>
    <row r="174" spans="1:9" ht="12.75" customHeight="1">
      <c r="A174" s="73"/>
      <c r="B174" s="35">
        <v>80130</v>
      </c>
      <c r="C174" s="74" t="s">
        <v>60</v>
      </c>
      <c r="D174" s="75">
        <f>SUM(E174:F174)</f>
        <v>4945</v>
      </c>
      <c r="E174" s="75"/>
      <c r="F174" s="75">
        <f>SUM(F175)</f>
        <v>4945</v>
      </c>
      <c r="G174" s="75">
        <f>SUM(H174:I174)</f>
        <v>700</v>
      </c>
      <c r="H174" s="75"/>
      <c r="I174" s="75">
        <f>SUM(I175)</f>
        <v>700</v>
      </c>
    </row>
    <row r="175" spans="1:9" ht="12.75" customHeight="1">
      <c r="A175" s="73"/>
      <c r="B175" s="35"/>
      <c r="C175" s="33" t="s">
        <v>22</v>
      </c>
      <c r="D175" s="77">
        <f>SUM(E175:F175)</f>
        <v>4945</v>
      </c>
      <c r="E175" s="77"/>
      <c r="F175" s="77">
        <f>SUM(F177:F184)</f>
        <v>4945</v>
      </c>
      <c r="G175" s="77">
        <f>SUM(H175:I175)</f>
        <v>700</v>
      </c>
      <c r="H175" s="77"/>
      <c r="I175" s="77">
        <f>SUM(I177:I184)</f>
        <v>700</v>
      </c>
    </row>
    <row r="176" spans="1:9" ht="12.75" customHeight="1">
      <c r="A176" s="73"/>
      <c r="B176" s="35"/>
      <c r="C176" s="33" t="s">
        <v>23</v>
      </c>
      <c r="D176" s="75"/>
      <c r="E176" s="75"/>
      <c r="F176" s="75"/>
      <c r="G176" s="75"/>
      <c r="H176" s="75"/>
      <c r="I176" s="75"/>
    </row>
    <row r="177" spans="1:9" ht="12.75" customHeight="1">
      <c r="A177" s="73"/>
      <c r="B177" s="35"/>
      <c r="C177" s="33" t="s">
        <v>34</v>
      </c>
      <c r="D177" s="77">
        <f>SUM(E177:F177)</f>
        <v>180</v>
      </c>
      <c r="E177" s="77"/>
      <c r="F177" s="77">
        <v>180</v>
      </c>
      <c r="G177" s="77"/>
      <c r="H177" s="77"/>
      <c r="I177" s="77"/>
    </row>
    <row r="178" spans="1:9" ht="12.75" customHeight="1">
      <c r="A178" s="73"/>
      <c r="B178" s="35"/>
      <c r="C178" s="81" t="s">
        <v>132</v>
      </c>
      <c r="D178" s="77">
        <f>SUM(E178:F178)</f>
        <v>56</v>
      </c>
      <c r="E178" s="77"/>
      <c r="F178" s="77">
        <v>56</v>
      </c>
      <c r="G178" s="77"/>
      <c r="H178" s="77"/>
      <c r="I178" s="77"/>
    </row>
    <row r="179" spans="1:9" ht="12.75" customHeight="1">
      <c r="A179" s="73"/>
      <c r="B179" s="35"/>
      <c r="C179" s="81" t="s">
        <v>133</v>
      </c>
      <c r="D179" s="77"/>
      <c r="E179" s="77"/>
      <c r="F179" s="77"/>
      <c r="G179" s="77"/>
      <c r="H179" s="77"/>
      <c r="I179" s="77"/>
    </row>
    <row r="180" spans="1:9" ht="12.75" customHeight="1">
      <c r="A180" s="73"/>
      <c r="B180" s="35"/>
      <c r="C180" s="81" t="s">
        <v>134</v>
      </c>
      <c r="D180" s="77"/>
      <c r="E180" s="77"/>
      <c r="F180" s="77"/>
      <c r="G180" s="77"/>
      <c r="H180" s="77"/>
      <c r="I180" s="77"/>
    </row>
    <row r="181" spans="1:9" ht="12.75" customHeight="1" thickBot="1">
      <c r="A181" s="165" t="s">
        <v>125</v>
      </c>
      <c r="B181" s="165"/>
      <c r="C181" s="165"/>
      <c r="D181" s="165"/>
      <c r="E181" s="165"/>
      <c r="F181" s="165"/>
      <c r="G181" s="165"/>
      <c r="H181" s="165"/>
      <c r="I181" s="165"/>
    </row>
    <row r="182" spans="1:9" ht="12.75" customHeight="1" thickBot="1">
      <c r="A182" s="20" t="s">
        <v>8</v>
      </c>
      <c r="B182" s="20" t="s">
        <v>9</v>
      </c>
      <c r="C182" s="20" t="s">
        <v>145</v>
      </c>
      <c r="D182" s="21" t="s">
        <v>10</v>
      </c>
      <c r="E182" s="21" t="s">
        <v>11</v>
      </c>
      <c r="F182" s="21" t="s">
        <v>12</v>
      </c>
      <c r="G182" s="21" t="s">
        <v>13</v>
      </c>
      <c r="H182" s="21" t="s">
        <v>14</v>
      </c>
      <c r="I182" s="21" t="s">
        <v>15</v>
      </c>
    </row>
    <row r="183" spans="1:9" ht="12.75" customHeight="1">
      <c r="A183" s="73"/>
      <c r="B183" s="35"/>
      <c r="C183" s="34" t="s">
        <v>26</v>
      </c>
      <c r="D183" s="77"/>
      <c r="E183" s="77"/>
      <c r="F183" s="77"/>
      <c r="G183" s="77">
        <f>SUM(H183:I183)</f>
        <v>700</v>
      </c>
      <c r="H183" s="77"/>
      <c r="I183" s="77">
        <v>700</v>
      </c>
    </row>
    <row r="184" spans="1:9" ht="12.75" customHeight="1">
      <c r="A184" s="73"/>
      <c r="B184" s="35"/>
      <c r="C184" s="34" t="s">
        <v>27</v>
      </c>
      <c r="D184" s="77">
        <f>SUM(E184:F184)</f>
        <v>4709</v>
      </c>
      <c r="E184" s="77"/>
      <c r="F184" s="77">
        <v>4709</v>
      </c>
      <c r="G184" s="77"/>
      <c r="H184" s="77"/>
      <c r="I184" s="77"/>
    </row>
    <row r="185" spans="1:9" ht="12.75" customHeight="1">
      <c r="A185" s="73"/>
      <c r="B185" s="35">
        <v>80132</v>
      </c>
      <c r="C185" s="74" t="s">
        <v>61</v>
      </c>
      <c r="D185" s="75">
        <f>SUM(E185:F185)</f>
        <v>1658</v>
      </c>
      <c r="E185" s="75"/>
      <c r="F185" s="75">
        <f>SUM(F186)</f>
        <v>1658</v>
      </c>
      <c r="G185" s="77"/>
      <c r="H185" s="77"/>
      <c r="I185" s="75"/>
    </row>
    <row r="186" spans="1:9" ht="12.75" customHeight="1">
      <c r="A186" s="73"/>
      <c r="B186" s="35"/>
      <c r="C186" s="33" t="s">
        <v>32</v>
      </c>
      <c r="D186" s="77">
        <f>SUM(E186:F186)</f>
        <v>1658</v>
      </c>
      <c r="E186" s="77"/>
      <c r="F186" s="77">
        <f>SUM(F188)</f>
        <v>1658</v>
      </c>
      <c r="G186" s="77"/>
      <c r="H186" s="77"/>
      <c r="I186" s="75"/>
    </row>
    <row r="187" spans="1:9" ht="12.75" customHeight="1">
      <c r="A187" s="73"/>
      <c r="B187" s="35"/>
      <c r="C187" s="33" t="s">
        <v>23</v>
      </c>
      <c r="D187" s="75"/>
      <c r="E187" s="75"/>
      <c r="F187" s="75"/>
      <c r="G187" s="77"/>
      <c r="H187" s="77"/>
      <c r="I187" s="75"/>
    </row>
    <row r="188" spans="1:9" ht="12.75" customHeight="1">
      <c r="A188" s="73"/>
      <c r="B188" s="35"/>
      <c r="C188" s="34" t="s">
        <v>27</v>
      </c>
      <c r="D188" s="77">
        <f>SUM(E188:F188)</f>
        <v>1658</v>
      </c>
      <c r="E188" s="77"/>
      <c r="F188" s="77">
        <v>1658</v>
      </c>
      <c r="G188" s="77"/>
      <c r="H188" s="77"/>
      <c r="I188" s="75"/>
    </row>
    <row r="189" spans="1:9" ht="12.75" customHeight="1">
      <c r="A189" s="73"/>
      <c r="B189" s="35">
        <v>80140</v>
      </c>
      <c r="C189" s="36" t="s">
        <v>63</v>
      </c>
      <c r="D189" s="75">
        <f>SUM(E189:F189)</f>
        <v>23837</v>
      </c>
      <c r="E189" s="75"/>
      <c r="F189" s="75">
        <f>SUM(F191)</f>
        <v>23837</v>
      </c>
      <c r="G189" s="77"/>
      <c r="H189" s="77"/>
      <c r="I189" s="75"/>
    </row>
    <row r="190" spans="1:9" ht="12.75" customHeight="1">
      <c r="A190" s="73"/>
      <c r="B190" s="35"/>
      <c r="C190" s="36" t="s">
        <v>64</v>
      </c>
      <c r="D190" s="75"/>
      <c r="E190" s="75"/>
      <c r="F190" s="75"/>
      <c r="G190" s="77"/>
      <c r="H190" s="77"/>
      <c r="I190" s="75"/>
    </row>
    <row r="191" spans="1:9" ht="12.75" customHeight="1">
      <c r="A191" s="73"/>
      <c r="B191" s="35"/>
      <c r="C191" s="79" t="s">
        <v>22</v>
      </c>
      <c r="D191" s="82">
        <f>SUM(F191)</f>
        <v>23837</v>
      </c>
      <c r="E191" s="82"/>
      <c r="F191" s="82">
        <f>SUM(F193:F195)</f>
        <v>23837</v>
      </c>
      <c r="G191" s="77"/>
      <c r="H191" s="77"/>
      <c r="I191" s="75"/>
    </row>
    <row r="192" spans="1:9" ht="12.75" customHeight="1">
      <c r="A192" s="73"/>
      <c r="B192" s="35"/>
      <c r="C192" s="79" t="s">
        <v>23</v>
      </c>
      <c r="D192" s="82"/>
      <c r="E192" s="82"/>
      <c r="F192" s="82"/>
      <c r="G192" s="77"/>
      <c r="H192" s="77"/>
      <c r="I192" s="75"/>
    </row>
    <row r="193" spans="1:9" ht="12.75" customHeight="1">
      <c r="A193" s="73"/>
      <c r="B193" s="35"/>
      <c r="C193" s="81" t="s">
        <v>68</v>
      </c>
      <c r="D193" s="82">
        <f>SUM(F193)</f>
        <v>10000</v>
      </c>
      <c r="E193" s="82"/>
      <c r="F193" s="82">
        <v>10000</v>
      </c>
      <c r="G193" s="77"/>
      <c r="H193" s="77"/>
      <c r="I193" s="75"/>
    </row>
    <row r="194" spans="1:9" ht="12.75" customHeight="1">
      <c r="A194" s="73"/>
      <c r="B194" s="35"/>
      <c r="C194" s="81" t="s">
        <v>26</v>
      </c>
      <c r="D194" s="82">
        <f>SUM(F194)</f>
        <v>320</v>
      </c>
      <c r="E194" s="82"/>
      <c r="F194" s="82">
        <v>320</v>
      </c>
      <c r="G194" s="77"/>
      <c r="H194" s="77"/>
      <c r="I194" s="75"/>
    </row>
    <row r="195" spans="1:9" ht="12.75" customHeight="1">
      <c r="A195" s="73"/>
      <c r="B195" s="35"/>
      <c r="C195" s="83" t="s">
        <v>27</v>
      </c>
      <c r="D195" s="82">
        <f>SUM(F195)</f>
        <v>13517</v>
      </c>
      <c r="E195" s="82"/>
      <c r="F195" s="82">
        <v>13517</v>
      </c>
      <c r="G195" s="77"/>
      <c r="H195" s="77"/>
      <c r="I195" s="75"/>
    </row>
    <row r="196" spans="1:9" ht="12.75" customHeight="1">
      <c r="A196" s="73"/>
      <c r="B196" s="35">
        <v>80146</v>
      </c>
      <c r="C196" s="78" t="s">
        <v>62</v>
      </c>
      <c r="D196" s="84">
        <f>SUM(F196)</f>
        <v>110</v>
      </c>
      <c r="E196" s="75"/>
      <c r="F196" s="75">
        <f>SUM(F197)</f>
        <v>110</v>
      </c>
      <c r="G196" s="77"/>
      <c r="H196" s="77"/>
      <c r="I196" s="75"/>
    </row>
    <row r="197" spans="1:9" ht="12.75" customHeight="1">
      <c r="A197" s="73"/>
      <c r="B197" s="35"/>
      <c r="C197" s="79" t="s">
        <v>22</v>
      </c>
      <c r="D197" s="82">
        <f>SUM(F197)</f>
        <v>110</v>
      </c>
      <c r="E197" s="75"/>
      <c r="F197" s="75">
        <f>SUM(F199)</f>
        <v>110</v>
      </c>
      <c r="G197" s="77"/>
      <c r="H197" s="77"/>
      <c r="I197" s="75"/>
    </row>
    <row r="198" spans="1:9" ht="12.75" customHeight="1">
      <c r="A198" s="73"/>
      <c r="B198" s="35"/>
      <c r="C198" s="79" t="s">
        <v>23</v>
      </c>
      <c r="D198" s="82"/>
      <c r="E198" s="77"/>
      <c r="F198" s="77"/>
      <c r="G198" s="77"/>
      <c r="H198" s="77"/>
      <c r="I198" s="75"/>
    </row>
    <row r="199" spans="1:9" ht="12.75" customHeight="1" thickBot="1">
      <c r="A199" s="152"/>
      <c r="B199" s="117"/>
      <c r="C199" s="88" t="s">
        <v>27</v>
      </c>
      <c r="D199" s="114">
        <f>SUM(F199)</f>
        <v>110</v>
      </c>
      <c r="E199" s="153"/>
      <c r="F199" s="90">
        <v>110</v>
      </c>
      <c r="G199" s="90"/>
      <c r="H199" s="90"/>
      <c r="I199" s="90"/>
    </row>
    <row r="200" spans="1:9" ht="12.75" customHeight="1">
      <c r="A200" s="85">
        <v>851</v>
      </c>
      <c r="B200" s="85"/>
      <c r="C200" s="85" t="s">
        <v>140</v>
      </c>
      <c r="D200" s="116">
        <f>SUM(E200:F200)</f>
        <v>4688</v>
      </c>
      <c r="E200" s="154">
        <f>SUM(E201)</f>
        <v>4688</v>
      </c>
      <c r="F200" s="6"/>
      <c r="G200" s="6"/>
      <c r="H200" s="6"/>
      <c r="I200" s="6"/>
    </row>
    <row r="201" spans="1:9" ht="12.75" customHeight="1">
      <c r="A201" s="73"/>
      <c r="B201" s="91">
        <v>85158</v>
      </c>
      <c r="C201" s="93" t="s">
        <v>141</v>
      </c>
      <c r="D201" s="84">
        <f>SUM(E201:F201)</f>
        <v>4688</v>
      </c>
      <c r="E201" s="44">
        <f>SUM(E202)</f>
        <v>4688</v>
      </c>
      <c r="F201" s="3"/>
      <c r="G201" s="3"/>
      <c r="H201" s="3"/>
      <c r="I201" s="3"/>
    </row>
    <row r="202" spans="1:9" ht="12.75" customHeight="1">
      <c r="A202" s="73"/>
      <c r="B202" s="91"/>
      <c r="C202" s="79" t="s">
        <v>22</v>
      </c>
      <c r="D202" s="82">
        <f>SUM(E202:F202)</f>
        <v>4688</v>
      </c>
      <c r="E202" s="45">
        <f>SUM(E204)</f>
        <v>4688</v>
      </c>
      <c r="F202" s="3"/>
      <c r="G202" s="3"/>
      <c r="H202" s="3"/>
      <c r="I202" s="3"/>
    </row>
    <row r="203" spans="1:9" ht="12.75" customHeight="1">
      <c r="A203" s="73"/>
      <c r="B203" s="91"/>
      <c r="C203" s="79" t="s">
        <v>23</v>
      </c>
      <c r="D203" s="82"/>
      <c r="E203" s="45"/>
      <c r="F203" s="3"/>
      <c r="G203" s="3"/>
      <c r="H203" s="3"/>
      <c r="I203" s="3"/>
    </row>
    <row r="204" spans="1:9" ht="12.75" customHeight="1" thickBot="1">
      <c r="A204" s="63"/>
      <c r="B204" s="46"/>
      <c r="C204" s="110" t="s">
        <v>27</v>
      </c>
      <c r="D204" s="155">
        <f>SUM(E204:F204)</f>
        <v>4688</v>
      </c>
      <c r="E204" s="47">
        <v>4688</v>
      </c>
      <c r="F204" s="5"/>
      <c r="G204" s="5"/>
      <c r="H204" s="5"/>
      <c r="I204" s="5"/>
    </row>
    <row r="205" spans="1:9" ht="12.75" customHeight="1">
      <c r="A205" s="42">
        <v>852</v>
      </c>
      <c r="B205" s="42"/>
      <c r="C205" s="42" t="s">
        <v>42</v>
      </c>
      <c r="D205" s="8">
        <f>SUM(E205:F205)</f>
        <v>246642</v>
      </c>
      <c r="E205" s="24">
        <f>SUM(E206,E214,E220,E224,E233,E240,E244,E249,E255)</f>
        <v>226105</v>
      </c>
      <c r="F205" s="24">
        <f>SUM(F206,F214,F220,F224,,F240,F244,F249)</f>
        <v>20537</v>
      </c>
      <c r="G205" s="8">
        <f>SUM(H205:I205)</f>
        <v>11705</v>
      </c>
      <c r="H205" s="8">
        <f>SUM(H249)</f>
        <v>11155</v>
      </c>
      <c r="I205" s="8">
        <f>SUM(I206)</f>
        <v>550</v>
      </c>
    </row>
    <row r="206" spans="1:9" ht="12.75" customHeight="1">
      <c r="A206" s="35"/>
      <c r="B206" s="35">
        <v>85201</v>
      </c>
      <c r="C206" s="36" t="s">
        <v>43</v>
      </c>
      <c r="D206" s="28">
        <f>SUM(E206:F206)</f>
        <v>15488</v>
      </c>
      <c r="E206" s="28"/>
      <c r="F206" s="28">
        <f>SUM(F207)</f>
        <v>15488</v>
      </c>
      <c r="G206" s="7">
        <f>SUM(H206:I206)</f>
        <v>550</v>
      </c>
      <c r="H206" s="7"/>
      <c r="I206" s="7">
        <f>SUM(I207)</f>
        <v>550</v>
      </c>
    </row>
    <row r="207" spans="1:9" ht="12.75" customHeight="1">
      <c r="A207" s="35"/>
      <c r="B207" s="35"/>
      <c r="C207" s="33" t="s">
        <v>22</v>
      </c>
      <c r="D207" s="31">
        <f>SUM(E207:F207)</f>
        <v>15488</v>
      </c>
      <c r="E207" s="31"/>
      <c r="F207" s="31">
        <f>SUM(F209:F211)</f>
        <v>15488</v>
      </c>
      <c r="G207" s="3">
        <f>SUM(H207:I207)</f>
        <v>550</v>
      </c>
      <c r="H207" s="3"/>
      <c r="I207" s="3">
        <f>SUM(I209)</f>
        <v>550</v>
      </c>
    </row>
    <row r="208" spans="1:9" ht="12.75" customHeight="1">
      <c r="A208" s="35"/>
      <c r="B208" s="35"/>
      <c r="C208" s="33" t="s">
        <v>23</v>
      </c>
      <c r="D208" s="31"/>
      <c r="E208" s="31"/>
      <c r="F208" s="31"/>
      <c r="G208" s="3"/>
      <c r="H208" s="3"/>
      <c r="I208" s="3"/>
    </row>
    <row r="209" spans="1:9" ht="12.75" customHeight="1">
      <c r="A209" s="35"/>
      <c r="B209" s="35"/>
      <c r="C209" s="81" t="s">
        <v>26</v>
      </c>
      <c r="D209" s="31"/>
      <c r="E209" s="31"/>
      <c r="F209" s="31"/>
      <c r="G209" s="3">
        <f>SUM(H209:I209)</f>
        <v>550</v>
      </c>
      <c r="H209" s="3"/>
      <c r="I209" s="3">
        <v>550</v>
      </c>
    </row>
    <row r="210" spans="1:9" ht="12.75" customHeight="1">
      <c r="A210" s="35"/>
      <c r="B210" s="35"/>
      <c r="C210" s="83" t="s">
        <v>27</v>
      </c>
      <c r="D210" s="31">
        <f>SUM(E210:F210)</f>
        <v>488</v>
      </c>
      <c r="E210" s="31"/>
      <c r="F210" s="31">
        <v>488</v>
      </c>
      <c r="G210" s="3"/>
      <c r="H210" s="3"/>
      <c r="I210" s="3"/>
    </row>
    <row r="211" spans="1:9" ht="12.75" customHeight="1">
      <c r="A211" s="35"/>
      <c r="B211" s="35"/>
      <c r="C211" s="33" t="s">
        <v>47</v>
      </c>
      <c r="D211" s="31">
        <f>SUM(E211:F211)</f>
        <v>15000</v>
      </c>
      <c r="E211" s="31"/>
      <c r="F211" s="31">
        <v>15000</v>
      </c>
      <c r="G211" s="3"/>
      <c r="H211" s="3"/>
      <c r="I211" s="3"/>
    </row>
    <row r="212" spans="1:9" ht="12.75" customHeight="1">
      <c r="A212" s="35"/>
      <c r="B212" s="35"/>
      <c r="C212" s="33" t="s">
        <v>48</v>
      </c>
      <c r="D212" s="31"/>
      <c r="E212" s="31"/>
      <c r="F212" s="31"/>
      <c r="G212" s="3"/>
      <c r="H212" s="3"/>
      <c r="I212" s="3"/>
    </row>
    <row r="213" spans="1:9" ht="12.75" customHeight="1">
      <c r="A213" s="35"/>
      <c r="B213" s="35"/>
      <c r="C213" s="33" t="s">
        <v>49</v>
      </c>
      <c r="D213" s="31"/>
      <c r="E213" s="31"/>
      <c r="F213" s="31"/>
      <c r="G213" s="3"/>
      <c r="H213" s="3"/>
      <c r="I213" s="3"/>
    </row>
    <row r="214" spans="1:9" ht="12.75" customHeight="1">
      <c r="A214" s="35"/>
      <c r="B214" s="35">
        <v>85202</v>
      </c>
      <c r="C214" s="43" t="s">
        <v>44</v>
      </c>
      <c r="D214" s="28">
        <f>SUM(E214:F214)</f>
        <v>125</v>
      </c>
      <c r="E214" s="28"/>
      <c r="F214" s="28">
        <f>SUM(F215)</f>
        <v>125</v>
      </c>
      <c r="G214" s="3"/>
      <c r="H214" s="3"/>
      <c r="I214" s="3"/>
    </row>
    <row r="215" spans="1:9" ht="12.75" customHeight="1">
      <c r="A215" s="35"/>
      <c r="B215" s="35"/>
      <c r="C215" s="33" t="s">
        <v>22</v>
      </c>
      <c r="D215" s="31">
        <f>SUM(E215:F215)</f>
        <v>125</v>
      </c>
      <c r="E215" s="31"/>
      <c r="F215" s="31">
        <f>SUM(F217:F219)</f>
        <v>125</v>
      </c>
      <c r="G215" s="3"/>
      <c r="H215" s="3"/>
      <c r="I215" s="3"/>
    </row>
    <row r="216" spans="1:9" ht="12.75" customHeight="1">
      <c r="A216" s="35"/>
      <c r="B216" s="35"/>
      <c r="C216" s="33" t="s">
        <v>23</v>
      </c>
      <c r="D216" s="31"/>
      <c r="E216" s="31"/>
      <c r="F216" s="31"/>
      <c r="G216" s="3"/>
      <c r="H216" s="3"/>
      <c r="I216" s="3"/>
    </row>
    <row r="217" spans="1:9" ht="12.75" customHeight="1">
      <c r="A217" s="35"/>
      <c r="B217" s="35"/>
      <c r="C217" s="81" t="s">
        <v>132</v>
      </c>
      <c r="D217" s="31">
        <f>SUM(E217:F217)</f>
        <v>125</v>
      </c>
      <c r="E217" s="31"/>
      <c r="F217" s="31">
        <v>125</v>
      </c>
      <c r="G217" s="3"/>
      <c r="H217" s="3"/>
      <c r="I217" s="3"/>
    </row>
    <row r="218" spans="1:9" ht="12.75" customHeight="1">
      <c r="A218" s="35"/>
      <c r="B218" s="35"/>
      <c r="C218" s="81" t="s">
        <v>133</v>
      </c>
      <c r="D218" s="31"/>
      <c r="E218" s="31"/>
      <c r="F218" s="31"/>
      <c r="G218" s="3"/>
      <c r="H218" s="3"/>
      <c r="I218" s="3"/>
    </row>
    <row r="219" spans="1:9" ht="12.75" customHeight="1">
      <c r="A219" s="35"/>
      <c r="B219" s="35"/>
      <c r="C219" s="81" t="s">
        <v>134</v>
      </c>
      <c r="D219" s="31"/>
      <c r="E219" s="31"/>
      <c r="F219" s="31"/>
      <c r="G219" s="3"/>
      <c r="H219" s="3"/>
      <c r="I219" s="3"/>
    </row>
    <row r="220" spans="1:9" ht="12.75" customHeight="1">
      <c r="A220" s="35"/>
      <c r="B220" s="35">
        <v>85203</v>
      </c>
      <c r="C220" s="36" t="s">
        <v>45</v>
      </c>
      <c r="D220" s="28">
        <f>SUM(E220:F220)</f>
        <v>7300</v>
      </c>
      <c r="E220" s="28">
        <f>SUM(E221)</f>
        <v>7300</v>
      </c>
      <c r="F220" s="31"/>
      <c r="G220" s="3"/>
      <c r="H220" s="3"/>
      <c r="I220" s="3"/>
    </row>
    <row r="221" spans="1:9" ht="12.75" customHeight="1">
      <c r="A221" s="35"/>
      <c r="B221" s="35"/>
      <c r="C221" s="33" t="s">
        <v>22</v>
      </c>
      <c r="D221" s="31">
        <f>SUM(E221:F221)</f>
        <v>7300</v>
      </c>
      <c r="E221" s="31">
        <f>SUM(E223:E223)</f>
        <v>7300</v>
      </c>
      <c r="F221" s="31"/>
      <c r="G221" s="3"/>
      <c r="H221" s="3"/>
      <c r="I221" s="3"/>
    </row>
    <row r="222" spans="1:9" ht="12.75" customHeight="1">
      <c r="A222" s="35"/>
      <c r="B222" s="35"/>
      <c r="C222" s="33" t="s">
        <v>23</v>
      </c>
      <c r="D222" s="31"/>
      <c r="E222" s="31"/>
      <c r="F222" s="31"/>
      <c r="G222" s="3"/>
      <c r="H222" s="3"/>
      <c r="I222" s="3"/>
    </row>
    <row r="223" spans="1:9" ht="12.75" customHeight="1">
      <c r="A223" s="35"/>
      <c r="B223" s="35"/>
      <c r="C223" s="34" t="s">
        <v>27</v>
      </c>
      <c r="D223" s="31">
        <f>SUM(E223:F223)</f>
        <v>7300</v>
      </c>
      <c r="E223" s="31">
        <v>7300</v>
      </c>
      <c r="F223" s="31"/>
      <c r="G223" s="3"/>
      <c r="H223" s="3"/>
      <c r="I223" s="3"/>
    </row>
    <row r="224" spans="1:9" ht="12.75" customHeight="1">
      <c r="A224" s="35"/>
      <c r="B224" s="35">
        <v>85204</v>
      </c>
      <c r="C224" s="36" t="s">
        <v>46</v>
      </c>
      <c r="D224" s="28">
        <f>SUM(E224:F224)</f>
        <v>4924</v>
      </c>
      <c r="E224" s="31"/>
      <c r="F224" s="28">
        <f>SUM(F225)</f>
        <v>4924</v>
      </c>
      <c r="G224" s="3"/>
      <c r="H224" s="3"/>
      <c r="I224" s="3"/>
    </row>
    <row r="225" spans="1:9" ht="12.75" customHeight="1">
      <c r="A225" s="35"/>
      <c r="B225" s="35"/>
      <c r="C225" s="33" t="s">
        <v>22</v>
      </c>
      <c r="D225" s="31">
        <f>SUM(E225:F225)</f>
        <v>4924</v>
      </c>
      <c r="E225" s="31"/>
      <c r="F225" s="31">
        <f>SUM(F229:F230)</f>
        <v>4924</v>
      </c>
      <c r="G225" s="3"/>
      <c r="H225" s="3"/>
      <c r="I225" s="3"/>
    </row>
    <row r="226" spans="1:9" ht="12.75" customHeight="1" thickBot="1">
      <c r="A226" s="165" t="s">
        <v>126</v>
      </c>
      <c r="B226" s="165"/>
      <c r="C226" s="165"/>
      <c r="D226" s="165"/>
      <c r="E226" s="165"/>
      <c r="F226" s="165"/>
      <c r="G226" s="165"/>
      <c r="H226" s="165"/>
      <c r="I226" s="165"/>
    </row>
    <row r="227" spans="1:9" ht="12.75" customHeight="1" thickBot="1">
      <c r="A227" s="20" t="s">
        <v>8</v>
      </c>
      <c r="B227" s="20" t="s">
        <v>9</v>
      </c>
      <c r="C227" s="20" t="s">
        <v>145</v>
      </c>
      <c r="D227" s="21" t="s">
        <v>10</v>
      </c>
      <c r="E227" s="21" t="s">
        <v>11</v>
      </c>
      <c r="F227" s="21" t="s">
        <v>12</v>
      </c>
      <c r="G227" s="21" t="s">
        <v>13</v>
      </c>
      <c r="H227" s="21" t="s">
        <v>14</v>
      </c>
      <c r="I227" s="21" t="s">
        <v>15</v>
      </c>
    </row>
    <row r="228" spans="1:9" ht="12.75" customHeight="1">
      <c r="A228" s="35"/>
      <c r="B228" s="35"/>
      <c r="C228" s="33" t="s">
        <v>23</v>
      </c>
      <c r="D228" s="31"/>
      <c r="E228" s="31"/>
      <c r="F228" s="31"/>
      <c r="G228" s="3"/>
      <c r="H228" s="3"/>
      <c r="I228" s="3"/>
    </row>
    <row r="229" spans="1:9" ht="12.75" customHeight="1">
      <c r="A229" s="35"/>
      <c r="B229" s="35"/>
      <c r="C229" s="34" t="s">
        <v>27</v>
      </c>
      <c r="D229" s="31">
        <f>SUM(E229:F229)</f>
        <v>724</v>
      </c>
      <c r="E229" s="31"/>
      <c r="F229" s="31">
        <v>724</v>
      </c>
      <c r="G229" s="3"/>
      <c r="H229" s="3"/>
      <c r="I229" s="3"/>
    </row>
    <row r="230" spans="1:9" ht="12.75" customHeight="1">
      <c r="A230" s="35"/>
      <c r="B230" s="37"/>
      <c r="C230" s="33" t="s">
        <v>47</v>
      </c>
      <c r="D230" s="31">
        <f>SUM(E230:F230)</f>
        <v>4200</v>
      </c>
      <c r="E230" s="31"/>
      <c r="F230" s="31">
        <v>4200</v>
      </c>
      <c r="G230" s="3"/>
      <c r="H230" s="3"/>
      <c r="I230" s="3"/>
    </row>
    <row r="231" spans="1:9" ht="12.75" customHeight="1">
      <c r="A231" s="35"/>
      <c r="B231" s="37"/>
      <c r="C231" s="33" t="s">
        <v>48</v>
      </c>
      <c r="D231" s="31"/>
      <c r="E231" s="31"/>
      <c r="F231" s="31"/>
      <c r="G231" s="3"/>
      <c r="H231" s="3"/>
      <c r="I231" s="3"/>
    </row>
    <row r="232" spans="1:9" ht="12.75" customHeight="1">
      <c r="A232" s="35"/>
      <c r="B232" s="37"/>
      <c r="C232" s="33" t="s">
        <v>49</v>
      </c>
      <c r="D232" s="31"/>
      <c r="E232" s="31"/>
      <c r="F232" s="31"/>
      <c r="G232" s="3"/>
      <c r="H232" s="3"/>
      <c r="I232" s="3"/>
    </row>
    <row r="233" spans="1:9" ht="12.75" customHeight="1">
      <c r="A233" s="35"/>
      <c r="B233" s="35">
        <v>85212</v>
      </c>
      <c r="C233" s="95" t="s">
        <v>130</v>
      </c>
      <c r="D233" s="28">
        <f>SUM(E233:F233)</f>
        <v>185667</v>
      </c>
      <c r="E233" s="28">
        <f>SUM(E235)</f>
        <v>185667</v>
      </c>
      <c r="F233" s="31"/>
      <c r="G233" s="3"/>
      <c r="H233" s="3"/>
      <c r="I233" s="3"/>
    </row>
    <row r="234" spans="1:9" ht="12.75" customHeight="1">
      <c r="A234" s="35"/>
      <c r="B234" s="35"/>
      <c r="C234" s="95" t="s">
        <v>131</v>
      </c>
      <c r="D234" s="28"/>
      <c r="E234" s="28"/>
      <c r="F234" s="31"/>
      <c r="G234" s="3"/>
      <c r="H234" s="3"/>
      <c r="I234" s="3"/>
    </row>
    <row r="235" spans="1:9" ht="12.75" customHeight="1">
      <c r="A235" s="35"/>
      <c r="B235" s="37"/>
      <c r="C235" s="103" t="s">
        <v>22</v>
      </c>
      <c r="D235" s="31">
        <f>SUM(E235:F235)</f>
        <v>185667</v>
      </c>
      <c r="E235" s="31">
        <f>SUM(E237)</f>
        <v>185667</v>
      </c>
      <c r="F235" s="31"/>
      <c r="G235" s="3"/>
      <c r="H235" s="3"/>
      <c r="I235" s="3"/>
    </row>
    <row r="236" spans="1:9" ht="12.75" customHeight="1">
      <c r="A236" s="35"/>
      <c r="B236" s="37"/>
      <c r="C236" s="103" t="s">
        <v>23</v>
      </c>
      <c r="D236" s="31"/>
      <c r="E236" s="31"/>
      <c r="F236" s="31"/>
      <c r="G236" s="3"/>
      <c r="H236" s="3"/>
      <c r="I236" s="3"/>
    </row>
    <row r="237" spans="1:9" ht="12.75" customHeight="1">
      <c r="A237" s="35"/>
      <c r="B237" s="37"/>
      <c r="C237" s="81" t="s">
        <v>107</v>
      </c>
      <c r="D237" s="31">
        <f>SUM(E237:F237)</f>
        <v>185667</v>
      </c>
      <c r="E237" s="31">
        <v>185667</v>
      </c>
      <c r="F237" s="31"/>
      <c r="G237" s="3"/>
      <c r="H237" s="3"/>
      <c r="I237" s="3"/>
    </row>
    <row r="238" spans="1:9" ht="12.75" customHeight="1">
      <c r="A238" s="35"/>
      <c r="B238" s="37"/>
      <c r="C238" s="81" t="s">
        <v>108</v>
      </c>
      <c r="D238" s="31"/>
      <c r="E238" s="31"/>
      <c r="F238" s="31"/>
      <c r="G238" s="3"/>
      <c r="H238" s="3"/>
      <c r="I238" s="3"/>
    </row>
    <row r="239" spans="1:9" ht="12.75" customHeight="1">
      <c r="A239" s="35"/>
      <c r="B239" s="37"/>
      <c r="C239" s="98" t="s">
        <v>109</v>
      </c>
      <c r="D239" s="31"/>
      <c r="E239" s="31"/>
      <c r="F239" s="31"/>
      <c r="G239" s="3"/>
      <c r="H239" s="3"/>
      <c r="I239" s="3"/>
    </row>
    <row r="240" spans="1:9" ht="12.75" customHeight="1">
      <c r="A240" s="2"/>
      <c r="B240" s="35">
        <v>85214</v>
      </c>
      <c r="C240" s="36" t="s">
        <v>50</v>
      </c>
      <c r="D240" s="28">
        <f>SUM(E240:F240)</f>
        <v>643</v>
      </c>
      <c r="E240" s="28">
        <f>SUM(E241)</f>
        <v>643</v>
      </c>
      <c r="F240" s="3"/>
      <c r="G240" s="3"/>
      <c r="H240" s="3"/>
      <c r="I240" s="3"/>
    </row>
    <row r="241" spans="1:9" ht="12.75" customHeight="1">
      <c r="A241" s="2"/>
      <c r="B241" s="35"/>
      <c r="C241" s="33" t="s">
        <v>22</v>
      </c>
      <c r="D241" s="31">
        <f>SUM(E241:F241)</f>
        <v>643</v>
      </c>
      <c r="E241" s="31">
        <f>SUM(E243)</f>
        <v>643</v>
      </c>
      <c r="F241" s="3"/>
      <c r="G241" s="3"/>
      <c r="H241" s="3"/>
      <c r="I241" s="3"/>
    </row>
    <row r="242" spans="1:9" ht="12.75" customHeight="1">
      <c r="A242" s="2"/>
      <c r="B242" s="35"/>
      <c r="C242" s="33" t="s">
        <v>23</v>
      </c>
      <c r="D242" s="31"/>
      <c r="E242" s="31"/>
      <c r="F242" s="3"/>
      <c r="G242" s="3"/>
      <c r="H242" s="3"/>
      <c r="I242" s="3"/>
    </row>
    <row r="243" spans="1:9" ht="12.75" customHeight="1">
      <c r="A243" s="2"/>
      <c r="B243" s="35"/>
      <c r="C243" s="33" t="s">
        <v>27</v>
      </c>
      <c r="D243" s="31">
        <f>SUM(E243:F243)</f>
        <v>643</v>
      </c>
      <c r="E243" s="31">
        <v>643</v>
      </c>
      <c r="F243" s="3"/>
      <c r="G243" s="3"/>
      <c r="H243" s="3"/>
      <c r="I243" s="3"/>
    </row>
    <row r="244" spans="1:9" ht="12.75" customHeight="1">
      <c r="A244" s="2"/>
      <c r="B244" s="35">
        <v>85215</v>
      </c>
      <c r="C244" s="36" t="s">
        <v>51</v>
      </c>
      <c r="D244" s="28">
        <f>SUM(E244:F244)</f>
        <v>1701</v>
      </c>
      <c r="E244" s="28">
        <f>SUM(E245)</f>
        <v>1701</v>
      </c>
      <c r="F244" s="3"/>
      <c r="G244" s="3"/>
      <c r="H244" s="3"/>
      <c r="I244" s="3"/>
    </row>
    <row r="245" spans="1:9" ht="12.75" customHeight="1">
      <c r="A245" s="2"/>
      <c r="B245" s="35"/>
      <c r="C245" s="33" t="s">
        <v>22</v>
      </c>
      <c r="D245" s="31">
        <f>SUM(E245:F245)</f>
        <v>1701</v>
      </c>
      <c r="E245" s="31">
        <f>SUM(E247:E248)</f>
        <v>1701</v>
      </c>
      <c r="F245" s="3"/>
      <c r="G245" s="3"/>
      <c r="H245" s="3"/>
      <c r="I245" s="3"/>
    </row>
    <row r="246" spans="1:9" ht="12.75" customHeight="1">
      <c r="A246" s="2"/>
      <c r="B246" s="35"/>
      <c r="C246" s="33" t="s">
        <v>23</v>
      </c>
      <c r="D246" s="31"/>
      <c r="E246" s="31"/>
      <c r="F246" s="3"/>
      <c r="G246" s="3"/>
      <c r="H246" s="3"/>
      <c r="I246" s="3"/>
    </row>
    <row r="247" spans="1:9" ht="12.75" customHeight="1">
      <c r="A247" s="2"/>
      <c r="B247" s="35"/>
      <c r="C247" s="33" t="s">
        <v>26</v>
      </c>
      <c r="D247" s="31">
        <f>SUM(E247:F247)</f>
        <v>58</v>
      </c>
      <c r="E247" s="31">
        <v>58</v>
      </c>
      <c r="F247" s="3"/>
      <c r="G247" s="3"/>
      <c r="H247" s="3"/>
      <c r="I247" s="3"/>
    </row>
    <row r="248" spans="1:9" ht="12.75" customHeight="1">
      <c r="A248" s="2"/>
      <c r="B248" s="37"/>
      <c r="C248" s="33" t="s">
        <v>27</v>
      </c>
      <c r="D248" s="31">
        <f>SUM(E248:F248)</f>
        <v>1643</v>
      </c>
      <c r="E248" s="31">
        <v>1643</v>
      </c>
      <c r="F248" s="3"/>
      <c r="G248" s="3"/>
      <c r="H248" s="3"/>
      <c r="I248" s="3"/>
    </row>
    <row r="249" spans="1:9" ht="12.75" customHeight="1">
      <c r="A249" s="2"/>
      <c r="B249" s="35">
        <v>85219</v>
      </c>
      <c r="C249" s="36" t="s">
        <v>52</v>
      </c>
      <c r="D249" s="28">
        <f aca="true" t="shared" si="2" ref="D249:D255">SUM(E249:F249)</f>
        <v>794</v>
      </c>
      <c r="E249" s="28">
        <f>SUM(E250)</f>
        <v>794</v>
      </c>
      <c r="F249" s="3"/>
      <c r="G249" s="7">
        <f>SUM(H249:I249)</f>
        <v>11155</v>
      </c>
      <c r="H249" s="7">
        <f>SUM(H250)</f>
        <v>11155</v>
      </c>
      <c r="I249" s="3"/>
    </row>
    <row r="250" spans="1:9" ht="12.75" customHeight="1">
      <c r="A250" s="2"/>
      <c r="B250" s="35"/>
      <c r="C250" s="33" t="s">
        <v>22</v>
      </c>
      <c r="D250" s="31">
        <f t="shared" si="2"/>
        <v>794</v>
      </c>
      <c r="E250" s="31">
        <f>SUM(E251:E254)</f>
        <v>794</v>
      </c>
      <c r="F250" s="3"/>
      <c r="G250" s="3">
        <f>SUM(H250:I250)</f>
        <v>11155</v>
      </c>
      <c r="H250" s="3">
        <f>SUM(H253)</f>
        <v>11155</v>
      </c>
      <c r="I250" s="3"/>
    </row>
    <row r="251" spans="1:9" ht="12.75" customHeight="1">
      <c r="A251" s="2"/>
      <c r="B251" s="35"/>
      <c r="C251" s="33" t="s">
        <v>23</v>
      </c>
      <c r="D251" s="31"/>
      <c r="E251" s="31"/>
      <c r="F251" s="3"/>
      <c r="G251" s="3"/>
      <c r="H251" s="3"/>
      <c r="I251" s="3"/>
    </row>
    <row r="252" spans="1:9" ht="12.75" customHeight="1">
      <c r="A252" s="2"/>
      <c r="B252" s="35"/>
      <c r="C252" s="33" t="s">
        <v>34</v>
      </c>
      <c r="D252" s="31">
        <f t="shared" si="2"/>
        <v>313</v>
      </c>
      <c r="E252" s="31">
        <v>313</v>
      </c>
      <c r="F252" s="3"/>
      <c r="G252" s="3"/>
      <c r="H252" s="3"/>
      <c r="I252" s="3"/>
    </row>
    <row r="253" spans="1:9" ht="12.75" customHeight="1">
      <c r="A253" s="2"/>
      <c r="B253" s="37"/>
      <c r="C253" s="33" t="s">
        <v>26</v>
      </c>
      <c r="D253" s="31"/>
      <c r="E253" s="31"/>
      <c r="F253" s="3"/>
      <c r="G253" s="3">
        <f>SUM(H253:I253)</f>
        <v>11155</v>
      </c>
      <c r="H253" s="3">
        <v>11155</v>
      </c>
      <c r="I253" s="3"/>
    </row>
    <row r="254" spans="1:9" ht="12.75" customHeight="1">
      <c r="A254" s="2"/>
      <c r="B254" s="37"/>
      <c r="C254" s="33" t="s">
        <v>27</v>
      </c>
      <c r="D254" s="31">
        <f t="shared" si="2"/>
        <v>481</v>
      </c>
      <c r="E254" s="31">
        <v>481</v>
      </c>
      <c r="F254" s="3"/>
      <c r="G254" s="3"/>
      <c r="H254" s="3"/>
      <c r="I254" s="3"/>
    </row>
    <row r="255" spans="1:9" ht="12.75" customHeight="1">
      <c r="A255" s="9"/>
      <c r="B255" s="48">
        <v>85228</v>
      </c>
      <c r="C255" s="43" t="s">
        <v>53</v>
      </c>
      <c r="D255" s="28">
        <f t="shared" si="2"/>
        <v>30000</v>
      </c>
      <c r="E255" s="49">
        <f>SUM(E256)</f>
        <v>30000</v>
      </c>
      <c r="F255" s="10"/>
      <c r="G255" s="10"/>
      <c r="H255" s="10"/>
      <c r="I255" s="10"/>
    </row>
    <row r="256" spans="1:9" ht="12.75" customHeight="1">
      <c r="A256" s="9"/>
      <c r="B256" s="35"/>
      <c r="C256" s="33" t="s">
        <v>22</v>
      </c>
      <c r="D256" s="50">
        <f>SUM(E256:F256)</f>
        <v>30000</v>
      </c>
      <c r="E256" s="50">
        <f>SUM(E258)</f>
        <v>30000</v>
      </c>
      <c r="F256" s="10"/>
      <c r="G256" s="10"/>
      <c r="H256" s="10"/>
      <c r="I256" s="10"/>
    </row>
    <row r="257" spans="1:9" ht="12.75" customHeight="1">
      <c r="A257" s="2"/>
      <c r="B257" s="35"/>
      <c r="C257" s="33" t="s">
        <v>23</v>
      </c>
      <c r="D257" s="31"/>
      <c r="E257" s="31"/>
      <c r="F257" s="3"/>
      <c r="G257" s="3"/>
      <c r="H257" s="3"/>
      <c r="I257" s="3"/>
    </row>
    <row r="258" spans="1:9" ht="12.75" customHeight="1" thickBot="1">
      <c r="A258" s="86"/>
      <c r="B258" s="87"/>
      <c r="C258" s="88" t="s">
        <v>54</v>
      </c>
      <c r="D258" s="89">
        <f>SUM(E258:F258)</f>
        <v>30000</v>
      </c>
      <c r="E258" s="89">
        <v>30000</v>
      </c>
      <c r="F258" s="90"/>
      <c r="G258" s="90"/>
      <c r="H258" s="90"/>
      <c r="I258" s="90"/>
    </row>
    <row r="259" spans="1:9" ht="12.75" customHeight="1">
      <c r="A259" s="85">
        <v>854</v>
      </c>
      <c r="B259" s="85"/>
      <c r="C259" s="85" t="s">
        <v>69</v>
      </c>
      <c r="D259" s="24">
        <f>SUM(E259:F259)</f>
        <v>13080</v>
      </c>
      <c r="E259" s="8">
        <f>SUM(E260,E264)</f>
        <v>780</v>
      </c>
      <c r="F259" s="8">
        <f>SUM(F260,F264)</f>
        <v>12300</v>
      </c>
      <c r="G259" s="6"/>
      <c r="H259" s="6"/>
      <c r="I259" s="6"/>
    </row>
    <row r="260" spans="1:9" ht="12.75" customHeight="1">
      <c r="A260" s="9"/>
      <c r="B260" s="91">
        <v>85403</v>
      </c>
      <c r="C260" s="92" t="s">
        <v>70</v>
      </c>
      <c r="D260" s="84">
        <f>SUM(E260:F260)</f>
        <v>12300</v>
      </c>
      <c r="E260" s="84"/>
      <c r="F260" s="84">
        <f>SUM(F261)</f>
        <v>12300</v>
      </c>
      <c r="G260" s="10"/>
      <c r="H260" s="10"/>
      <c r="I260" s="10"/>
    </row>
    <row r="261" spans="1:9" ht="12.75" customHeight="1">
      <c r="A261" s="9"/>
      <c r="B261" s="91"/>
      <c r="C261" s="79" t="s">
        <v>22</v>
      </c>
      <c r="D261" s="82">
        <f>SUM(E261:F261)</f>
        <v>12300</v>
      </c>
      <c r="E261" s="82"/>
      <c r="F261" s="82">
        <f>SUM(F263)</f>
        <v>12300</v>
      </c>
      <c r="G261" s="10"/>
      <c r="H261" s="10"/>
      <c r="I261" s="10"/>
    </row>
    <row r="262" spans="1:9" ht="12.75" customHeight="1">
      <c r="A262" s="9"/>
      <c r="B262" s="91"/>
      <c r="C262" s="79" t="s">
        <v>23</v>
      </c>
      <c r="D262" s="82"/>
      <c r="E262" s="82"/>
      <c r="F262" s="82"/>
      <c r="G262" s="10"/>
      <c r="H262" s="10"/>
      <c r="I262" s="10"/>
    </row>
    <row r="263" spans="1:9" ht="12.75" customHeight="1">
      <c r="A263" s="9"/>
      <c r="B263" s="91"/>
      <c r="C263" s="83" t="s">
        <v>27</v>
      </c>
      <c r="D263" s="82">
        <f>SUM(E263:F263)</f>
        <v>12300</v>
      </c>
      <c r="E263" s="82"/>
      <c r="F263" s="82">
        <v>12300</v>
      </c>
      <c r="G263" s="10"/>
      <c r="H263" s="10"/>
      <c r="I263" s="10"/>
    </row>
    <row r="264" spans="1:9" ht="12.75" customHeight="1">
      <c r="A264" s="9"/>
      <c r="B264" s="94">
        <v>85412</v>
      </c>
      <c r="C264" s="95" t="s">
        <v>71</v>
      </c>
      <c r="D264" s="84">
        <f>SUM(E264:F264)</f>
        <v>780</v>
      </c>
      <c r="E264" s="84">
        <f>SUM(E266)</f>
        <v>780</v>
      </c>
      <c r="F264" s="84"/>
      <c r="G264" s="10"/>
      <c r="H264" s="10"/>
      <c r="I264" s="10"/>
    </row>
    <row r="265" spans="1:9" ht="12.75" customHeight="1">
      <c r="A265" s="9"/>
      <c r="B265" s="91"/>
      <c r="C265" s="93" t="s">
        <v>72</v>
      </c>
      <c r="D265" s="82"/>
      <c r="E265" s="82"/>
      <c r="F265" s="82"/>
      <c r="G265" s="10"/>
      <c r="H265" s="10"/>
      <c r="I265" s="10"/>
    </row>
    <row r="266" spans="1:9" ht="12.75" customHeight="1">
      <c r="A266" s="9"/>
      <c r="B266" s="96"/>
      <c r="C266" s="79" t="s">
        <v>22</v>
      </c>
      <c r="D266" s="82">
        <f>SUM(E266:F266)</f>
        <v>780</v>
      </c>
      <c r="E266" s="82">
        <f>SUM(E268)</f>
        <v>780</v>
      </c>
      <c r="F266" s="82"/>
      <c r="G266" s="10"/>
      <c r="H266" s="10"/>
      <c r="I266" s="10"/>
    </row>
    <row r="267" spans="1:9" ht="12.75" customHeight="1">
      <c r="A267" s="9"/>
      <c r="B267" s="96"/>
      <c r="C267" s="79" t="s">
        <v>23</v>
      </c>
      <c r="D267" s="82"/>
      <c r="E267" s="82"/>
      <c r="F267" s="82"/>
      <c r="G267" s="10"/>
      <c r="H267" s="10"/>
      <c r="I267" s="10"/>
    </row>
    <row r="268" spans="1:9" ht="12.75" customHeight="1" thickBot="1">
      <c r="A268" s="9"/>
      <c r="B268" s="97"/>
      <c r="C268" s="98" t="s">
        <v>68</v>
      </c>
      <c r="D268" s="114">
        <f>SUM(E268:F268)</f>
        <v>780</v>
      </c>
      <c r="E268" s="114">
        <v>780</v>
      </c>
      <c r="F268" s="114"/>
      <c r="G268" s="111"/>
      <c r="H268" s="111"/>
      <c r="I268" s="111"/>
    </row>
    <row r="269" spans="1:9" ht="12.75" customHeight="1">
      <c r="A269" s="85">
        <v>900</v>
      </c>
      <c r="B269" s="85"/>
      <c r="C269" s="85" t="s">
        <v>99</v>
      </c>
      <c r="D269" s="116">
        <f>SUM(E269:F269)</f>
        <v>208109</v>
      </c>
      <c r="E269" s="116">
        <f>SUM(E270,E276,E282,E286)</f>
        <v>208109</v>
      </c>
      <c r="F269" s="115"/>
      <c r="G269" s="6"/>
      <c r="H269" s="6"/>
      <c r="I269" s="6"/>
    </row>
    <row r="270" spans="1:9" ht="12.75" customHeight="1">
      <c r="A270" s="94"/>
      <c r="B270" s="94">
        <v>90004</v>
      </c>
      <c r="C270" s="130" t="s">
        <v>135</v>
      </c>
      <c r="D270" s="143">
        <f>SUM(E270:F270)</f>
        <v>152715</v>
      </c>
      <c r="E270" s="143">
        <f>SUM(E273)</f>
        <v>152715</v>
      </c>
      <c r="F270" s="113"/>
      <c r="G270" s="10"/>
      <c r="H270" s="10"/>
      <c r="I270" s="10"/>
    </row>
    <row r="271" spans="1:9" ht="12.75" customHeight="1" thickBot="1">
      <c r="A271" s="165" t="s">
        <v>127</v>
      </c>
      <c r="B271" s="165"/>
      <c r="C271" s="165"/>
      <c r="D271" s="165"/>
      <c r="E271" s="165"/>
      <c r="F271" s="165"/>
      <c r="G271" s="165"/>
      <c r="H271" s="165"/>
      <c r="I271" s="165"/>
    </row>
    <row r="272" spans="1:9" ht="12.75" customHeight="1" thickBot="1">
      <c r="A272" s="20" t="s">
        <v>8</v>
      </c>
      <c r="B272" s="20" t="s">
        <v>9</v>
      </c>
      <c r="C272" s="20" t="s">
        <v>145</v>
      </c>
      <c r="D272" s="21" t="s">
        <v>10</v>
      </c>
      <c r="E272" s="21" t="s">
        <v>11</v>
      </c>
      <c r="F272" s="21" t="s">
        <v>12</v>
      </c>
      <c r="G272" s="21" t="s">
        <v>13</v>
      </c>
      <c r="H272" s="21" t="s">
        <v>14</v>
      </c>
      <c r="I272" s="21" t="s">
        <v>15</v>
      </c>
    </row>
    <row r="273" spans="1:9" ht="12.75" customHeight="1">
      <c r="A273" s="94"/>
      <c r="B273" s="94"/>
      <c r="C273" s="33" t="s">
        <v>136</v>
      </c>
      <c r="D273" s="113">
        <f>SUM(E273:F273)</f>
        <v>152715</v>
      </c>
      <c r="E273" s="113">
        <f>SUM(E275)</f>
        <v>152715</v>
      </c>
      <c r="F273" s="113"/>
      <c r="G273" s="10"/>
      <c r="H273" s="10"/>
      <c r="I273" s="10"/>
    </row>
    <row r="274" spans="1:9" ht="12.75" customHeight="1">
      <c r="A274" s="94"/>
      <c r="B274" s="94"/>
      <c r="C274" s="33" t="s">
        <v>23</v>
      </c>
      <c r="D274" s="143"/>
      <c r="E274" s="143"/>
      <c r="F274" s="113"/>
      <c r="G274" s="10"/>
      <c r="H274" s="10"/>
      <c r="I274" s="10"/>
    </row>
    <row r="275" spans="1:9" ht="12.75" customHeight="1">
      <c r="A275" s="94"/>
      <c r="B275" s="94"/>
      <c r="C275" s="38" t="s">
        <v>35</v>
      </c>
      <c r="D275" s="113">
        <f>SUM(E275:F275)</f>
        <v>152715</v>
      </c>
      <c r="E275" s="113">
        <v>152715</v>
      </c>
      <c r="F275" s="113"/>
      <c r="G275" s="10"/>
      <c r="H275" s="10"/>
      <c r="I275" s="10"/>
    </row>
    <row r="276" spans="1:9" ht="12.75" customHeight="1">
      <c r="A276" s="91"/>
      <c r="B276" s="91">
        <v>90015</v>
      </c>
      <c r="C276" s="93" t="s">
        <v>115</v>
      </c>
      <c r="D276" s="84">
        <f>SUM(E276:F276)</f>
        <v>41458</v>
      </c>
      <c r="E276" s="84">
        <f>SUM(E277)</f>
        <v>41458</v>
      </c>
      <c r="F276" s="82"/>
      <c r="G276" s="3"/>
      <c r="H276" s="3"/>
      <c r="I276" s="3"/>
    </row>
    <row r="277" spans="1:9" ht="12.75" customHeight="1">
      <c r="A277" s="91"/>
      <c r="B277" s="91"/>
      <c r="C277" s="79" t="s">
        <v>22</v>
      </c>
      <c r="D277" s="82">
        <f>SUM(E277:F277)</f>
        <v>41458</v>
      </c>
      <c r="E277" s="82">
        <f>SUM(E279:E281)</f>
        <v>41458</v>
      </c>
      <c r="F277" s="82"/>
      <c r="G277" s="3"/>
      <c r="H277" s="3"/>
      <c r="I277" s="3"/>
    </row>
    <row r="278" spans="1:9" ht="12.75" customHeight="1">
      <c r="A278" s="91"/>
      <c r="B278" s="91"/>
      <c r="C278" s="79" t="s">
        <v>23</v>
      </c>
      <c r="D278" s="82"/>
      <c r="E278" s="84"/>
      <c r="F278" s="82"/>
      <c r="G278" s="3"/>
      <c r="H278" s="3"/>
      <c r="I278" s="3"/>
    </row>
    <row r="279" spans="1:9" ht="12.75" customHeight="1">
      <c r="A279" s="91"/>
      <c r="B279" s="91"/>
      <c r="C279" s="81" t="s">
        <v>34</v>
      </c>
      <c r="D279" s="82">
        <f>SUM(E279:F279)</f>
        <v>1435</v>
      </c>
      <c r="E279" s="82">
        <v>1435</v>
      </c>
      <c r="F279" s="82"/>
      <c r="G279" s="3"/>
      <c r="H279" s="3"/>
      <c r="I279" s="3"/>
    </row>
    <row r="280" spans="1:9" ht="12.75" customHeight="1">
      <c r="A280" s="91"/>
      <c r="B280" s="91"/>
      <c r="C280" s="33" t="s">
        <v>26</v>
      </c>
      <c r="D280" s="82">
        <f>SUM(E280:F280)</f>
        <v>23</v>
      </c>
      <c r="E280" s="82">
        <v>23</v>
      </c>
      <c r="F280" s="82"/>
      <c r="G280" s="3"/>
      <c r="H280" s="3"/>
      <c r="I280" s="3"/>
    </row>
    <row r="281" spans="1:9" ht="12.75" customHeight="1">
      <c r="A281" s="91"/>
      <c r="B281" s="105"/>
      <c r="C281" s="81" t="s">
        <v>27</v>
      </c>
      <c r="D281" s="82">
        <f>SUM(E281:F281)</f>
        <v>40000</v>
      </c>
      <c r="E281" s="82">
        <v>40000</v>
      </c>
      <c r="F281" s="82"/>
      <c r="G281" s="3"/>
      <c r="H281" s="3"/>
      <c r="I281" s="3"/>
    </row>
    <row r="282" spans="1:9" ht="12.75" customHeight="1">
      <c r="A282" s="91"/>
      <c r="B282" s="123">
        <v>90020</v>
      </c>
      <c r="C282" s="124" t="s">
        <v>116</v>
      </c>
      <c r="D282" s="84">
        <f>SUM(E282:F282)</f>
        <v>4936</v>
      </c>
      <c r="E282" s="84">
        <f>SUM(E283)</f>
        <v>4936</v>
      </c>
      <c r="F282" s="82"/>
      <c r="G282" s="3"/>
      <c r="H282" s="3"/>
      <c r="I282" s="3"/>
    </row>
    <row r="283" spans="1:9" ht="12.75" customHeight="1">
      <c r="A283" s="91"/>
      <c r="B283" s="123"/>
      <c r="C283" s="79" t="s">
        <v>22</v>
      </c>
      <c r="D283" s="82">
        <f>SUM(E283:F283)</f>
        <v>4936</v>
      </c>
      <c r="E283" s="82">
        <f>SUM(E285)</f>
        <v>4936</v>
      </c>
      <c r="F283" s="82"/>
      <c r="G283" s="3"/>
      <c r="H283" s="3"/>
      <c r="I283" s="3"/>
    </row>
    <row r="284" spans="1:9" ht="12.75" customHeight="1">
      <c r="A284" s="91"/>
      <c r="B284" s="125"/>
      <c r="C284" s="126" t="s">
        <v>23</v>
      </c>
      <c r="D284" s="84"/>
      <c r="E284" s="84"/>
      <c r="F284" s="82"/>
      <c r="G284" s="3"/>
      <c r="H284" s="3"/>
      <c r="I284" s="3"/>
    </row>
    <row r="285" spans="1:9" ht="12.75" customHeight="1">
      <c r="A285" s="91"/>
      <c r="B285" s="127"/>
      <c r="C285" s="128" t="s">
        <v>117</v>
      </c>
      <c r="D285" s="82">
        <f>SUM(E285:F285)</f>
        <v>4936</v>
      </c>
      <c r="E285" s="82">
        <v>4936</v>
      </c>
      <c r="F285" s="82"/>
      <c r="G285" s="3"/>
      <c r="H285" s="3"/>
      <c r="I285" s="3"/>
    </row>
    <row r="286" spans="1:9" ht="12.75" customHeight="1">
      <c r="A286" s="2"/>
      <c r="B286" s="91">
        <v>90095</v>
      </c>
      <c r="C286" s="93" t="s">
        <v>41</v>
      </c>
      <c r="D286" s="84">
        <f>SUM(E286:F286)</f>
        <v>9000</v>
      </c>
      <c r="E286" s="84">
        <f>SUM(E287)</f>
        <v>9000</v>
      </c>
      <c r="F286" s="82"/>
      <c r="G286" s="3"/>
      <c r="H286" s="3"/>
      <c r="I286" s="3"/>
    </row>
    <row r="287" spans="1:9" ht="12.75" customHeight="1">
      <c r="A287" s="2"/>
      <c r="B287" s="91"/>
      <c r="C287" s="79" t="s">
        <v>22</v>
      </c>
      <c r="D287" s="82">
        <f>SUM(E287:F287)</f>
        <v>9000</v>
      </c>
      <c r="E287" s="82">
        <f>SUM(E289)</f>
        <v>9000</v>
      </c>
      <c r="F287" s="82"/>
      <c r="G287" s="3"/>
      <c r="H287" s="3"/>
      <c r="I287" s="3"/>
    </row>
    <row r="288" spans="1:9" ht="12.75" customHeight="1">
      <c r="A288" s="9"/>
      <c r="B288" s="91"/>
      <c r="C288" s="79" t="s">
        <v>23</v>
      </c>
      <c r="D288" s="113"/>
      <c r="E288" s="113"/>
      <c r="F288" s="113"/>
      <c r="G288" s="10"/>
      <c r="H288" s="10"/>
      <c r="I288" s="10"/>
    </row>
    <row r="289" spans="1:9" ht="12.75" customHeight="1" thickBot="1">
      <c r="A289" s="9"/>
      <c r="B289" s="105"/>
      <c r="C289" s="81" t="s">
        <v>68</v>
      </c>
      <c r="D289" s="113">
        <f>SUM(E289:F289)</f>
        <v>9000</v>
      </c>
      <c r="E289" s="113">
        <v>9000</v>
      </c>
      <c r="F289" s="113"/>
      <c r="G289" s="10"/>
      <c r="H289" s="10"/>
      <c r="I289" s="10"/>
    </row>
    <row r="290" spans="1:9" ht="12.75" customHeight="1">
      <c r="A290" s="42">
        <v>926</v>
      </c>
      <c r="B290" s="42"/>
      <c r="C290" s="42" t="s">
        <v>36</v>
      </c>
      <c r="D290" s="24">
        <f>SUM(E290:F290)</f>
        <v>17928</v>
      </c>
      <c r="E290" s="51">
        <f>SUM(E291,E295,E306)</f>
        <v>17928</v>
      </c>
      <c r="F290" s="52"/>
      <c r="G290" s="52"/>
      <c r="H290" s="52"/>
      <c r="I290" s="6"/>
    </row>
    <row r="291" spans="1:9" ht="12.75" customHeight="1">
      <c r="A291" s="48"/>
      <c r="B291" s="94">
        <v>92601</v>
      </c>
      <c r="C291" s="130" t="s">
        <v>118</v>
      </c>
      <c r="D291" s="49">
        <f>SUM(E291:F291)</f>
        <v>248</v>
      </c>
      <c r="E291" s="129">
        <f>SUM(E292)</f>
        <v>248</v>
      </c>
      <c r="F291" s="50"/>
      <c r="G291" s="50"/>
      <c r="H291" s="50"/>
      <c r="I291" s="10"/>
    </row>
    <row r="292" spans="1:9" ht="12.75" customHeight="1">
      <c r="A292" s="48"/>
      <c r="B292" s="94"/>
      <c r="C292" s="79" t="s">
        <v>22</v>
      </c>
      <c r="D292" s="50">
        <f>SUM(E292:F292)</f>
        <v>248</v>
      </c>
      <c r="E292" s="131">
        <f>SUM(E294)</f>
        <v>248</v>
      </c>
      <c r="F292" s="50"/>
      <c r="G292" s="50"/>
      <c r="H292" s="50"/>
      <c r="I292" s="10"/>
    </row>
    <row r="293" spans="1:9" ht="12.75" customHeight="1">
      <c r="A293" s="48"/>
      <c r="B293" s="94"/>
      <c r="C293" s="79" t="s">
        <v>23</v>
      </c>
      <c r="D293" s="49"/>
      <c r="E293" s="129"/>
      <c r="F293" s="50"/>
      <c r="G293" s="50"/>
      <c r="H293" s="50"/>
      <c r="I293" s="10"/>
    </row>
    <row r="294" spans="1:9" ht="12.75" customHeight="1">
      <c r="A294" s="48"/>
      <c r="B294" s="94"/>
      <c r="C294" s="81" t="s">
        <v>27</v>
      </c>
      <c r="D294" s="50">
        <f>SUM(E294:F294)</f>
        <v>248</v>
      </c>
      <c r="E294" s="131">
        <v>248</v>
      </c>
      <c r="F294" s="50"/>
      <c r="G294" s="50"/>
      <c r="H294" s="50"/>
      <c r="I294" s="10"/>
    </row>
    <row r="295" spans="1:9" s="54" customFormat="1" ht="12.75" customHeight="1">
      <c r="A295" s="35"/>
      <c r="B295" s="35">
        <v>92604</v>
      </c>
      <c r="C295" s="36" t="s">
        <v>37</v>
      </c>
      <c r="D295" s="28">
        <f>SUM(E295:F295)</f>
        <v>9925</v>
      </c>
      <c r="E295" s="53">
        <f>SUM(E296,E303)</f>
        <v>9925</v>
      </c>
      <c r="F295" s="28"/>
      <c r="G295" s="28"/>
      <c r="H295" s="28"/>
      <c r="I295" s="7"/>
    </row>
    <row r="296" spans="1:9" s="54" customFormat="1" ht="12.75" customHeight="1">
      <c r="A296" s="35"/>
      <c r="B296" s="35"/>
      <c r="C296" s="79" t="s">
        <v>22</v>
      </c>
      <c r="D296" s="31">
        <f>SUM(E296:F296)</f>
        <v>6650</v>
      </c>
      <c r="E296" s="55">
        <f>SUM(E298:E302)</f>
        <v>6650</v>
      </c>
      <c r="F296" s="28"/>
      <c r="G296" s="28"/>
      <c r="H296" s="28"/>
      <c r="I296" s="7"/>
    </row>
    <row r="297" spans="1:9" s="54" customFormat="1" ht="12.75" customHeight="1">
      <c r="A297" s="35"/>
      <c r="B297" s="35"/>
      <c r="C297" s="79" t="s">
        <v>23</v>
      </c>
      <c r="D297" s="28"/>
      <c r="E297" s="53"/>
      <c r="F297" s="28"/>
      <c r="G297" s="28"/>
      <c r="H297" s="28"/>
      <c r="I297" s="7"/>
    </row>
    <row r="298" spans="1:9" s="54" customFormat="1" ht="12.75" customHeight="1">
      <c r="A298" s="35"/>
      <c r="B298" s="35"/>
      <c r="C298" s="81" t="s">
        <v>132</v>
      </c>
      <c r="D298" s="31">
        <f>SUM(E298:F298)</f>
        <v>5481</v>
      </c>
      <c r="E298" s="55">
        <v>5481</v>
      </c>
      <c r="F298" s="28"/>
      <c r="G298" s="28"/>
      <c r="H298" s="28"/>
      <c r="I298" s="7"/>
    </row>
    <row r="299" spans="1:9" s="54" customFormat="1" ht="12.75" customHeight="1">
      <c r="A299" s="35"/>
      <c r="B299" s="35"/>
      <c r="C299" s="81" t="s">
        <v>133</v>
      </c>
      <c r="D299" s="31"/>
      <c r="E299" s="55"/>
      <c r="F299" s="28"/>
      <c r="G299" s="28"/>
      <c r="H299" s="28"/>
      <c r="I299" s="7"/>
    </row>
    <row r="300" spans="1:9" s="54" customFormat="1" ht="12.75" customHeight="1">
      <c r="A300" s="35"/>
      <c r="B300" s="35"/>
      <c r="C300" s="81" t="s">
        <v>134</v>
      </c>
      <c r="D300" s="31"/>
      <c r="E300" s="55"/>
      <c r="F300" s="28"/>
      <c r="G300" s="28"/>
      <c r="H300" s="28"/>
      <c r="I300" s="7"/>
    </row>
    <row r="301" spans="1:9" s="54" customFormat="1" ht="12.75" customHeight="1">
      <c r="A301" s="35"/>
      <c r="B301" s="35"/>
      <c r="C301" s="33" t="s">
        <v>26</v>
      </c>
      <c r="D301" s="31">
        <f>SUM(E301:F301)</f>
        <v>550</v>
      </c>
      <c r="E301" s="55">
        <v>550</v>
      </c>
      <c r="F301" s="28"/>
      <c r="G301" s="28"/>
      <c r="H301" s="28"/>
      <c r="I301" s="7"/>
    </row>
    <row r="302" spans="1:9" s="54" customFormat="1" ht="12.75" customHeight="1">
      <c r="A302" s="35"/>
      <c r="B302" s="35"/>
      <c r="C302" s="81" t="s">
        <v>27</v>
      </c>
      <c r="D302" s="31">
        <f>SUM(E302:F302)</f>
        <v>619</v>
      </c>
      <c r="E302" s="55">
        <v>619</v>
      </c>
      <c r="F302" s="28"/>
      <c r="G302" s="28"/>
      <c r="H302" s="28"/>
      <c r="I302" s="7"/>
    </row>
    <row r="303" spans="1:9" ht="12.75" customHeight="1">
      <c r="A303" s="35"/>
      <c r="B303" s="37"/>
      <c r="C303" s="33" t="s">
        <v>25</v>
      </c>
      <c r="D303" s="31">
        <f>SUM(E303:F303)</f>
        <v>3275</v>
      </c>
      <c r="E303" s="55">
        <f>SUM(E305)</f>
        <v>3275</v>
      </c>
      <c r="F303" s="31"/>
      <c r="G303" s="31"/>
      <c r="H303" s="31"/>
      <c r="I303" s="3"/>
    </row>
    <row r="304" spans="1:9" ht="12.75" customHeight="1">
      <c r="A304" s="35"/>
      <c r="B304" s="37"/>
      <c r="C304" s="33" t="s">
        <v>23</v>
      </c>
      <c r="D304" s="31"/>
      <c r="E304" s="55"/>
      <c r="F304" s="31"/>
      <c r="G304" s="31"/>
      <c r="H304" s="31"/>
      <c r="I304" s="3"/>
    </row>
    <row r="305" spans="1:9" ht="12.75" customHeight="1">
      <c r="A305" s="117"/>
      <c r="B305" s="87"/>
      <c r="C305" s="38" t="s">
        <v>35</v>
      </c>
      <c r="D305" s="89">
        <f>SUM(E305:F305)</f>
        <v>3275</v>
      </c>
      <c r="E305" s="118">
        <f>480+2795</f>
        <v>3275</v>
      </c>
      <c r="F305" s="89"/>
      <c r="G305" s="89"/>
      <c r="H305" s="89"/>
      <c r="I305" s="90"/>
    </row>
    <row r="306" spans="1:9" ht="12.75" customHeight="1">
      <c r="A306" s="35"/>
      <c r="B306" s="35">
        <v>92605</v>
      </c>
      <c r="C306" s="36" t="s">
        <v>101</v>
      </c>
      <c r="D306" s="119">
        <f>SUM(E306:F306)</f>
        <v>7755</v>
      </c>
      <c r="E306" s="53">
        <f>SUM(E307)</f>
        <v>7755</v>
      </c>
      <c r="F306" s="31"/>
      <c r="G306" s="31"/>
      <c r="H306" s="31"/>
      <c r="I306" s="3"/>
    </row>
    <row r="307" spans="1:9" ht="12.75" customHeight="1">
      <c r="A307" s="35"/>
      <c r="B307" s="33"/>
      <c r="C307" s="33" t="s">
        <v>22</v>
      </c>
      <c r="D307" s="89">
        <f>SUM(E307:F307)</f>
        <v>7755</v>
      </c>
      <c r="E307" s="55">
        <f>SUM(E309)</f>
        <v>7755</v>
      </c>
      <c r="F307" s="31"/>
      <c r="G307" s="31"/>
      <c r="H307" s="31"/>
      <c r="I307" s="3"/>
    </row>
    <row r="308" spans="1:9" ht="12.75" customHeight="1">
      <c r="A308" s="35"/>
      <c r="B308" s="33"/>
      <c r="C308" s="33" t="s">
        <v>23</v>
      </c>
      <c r="D308" s="89"/>
      <c r="E308" s="55"/>
      <c r="F308" s="31"/>
      <c r="G308" s="31"/>
      <c r="H308" s="31"/>
      <c r="I308" s="3"/>
    </row>
    <row r="309" spans="1:9" ht="12.75" customHeight="1" thickBot="1">
      <c r="A309" s="35"/>
      <c r="B309" s="33"/>
      <c r="C309" s="33" t="s">
        <v>27</v>
      </c>
      <c r="D309" s="89">
        <f>SUM(E309:F309)</f>
        <v>7755</v>
      </c>
      <c r="E309" s="55">
        <v>7755</v>
      </c>
      <c r="F309" s="31"/>
      <c r="G309" s="31"/>
      <c r="H309" s="31"/>
      <c r="I309" s="3"/>
    </row>
    <row r="310" spans="1:9" s="54" customFormat="1" ht="13.5" thickBot="1">
      <c r="A310" s="56"/>
      <c r="B310" s="56"/>
      <c r="C310" s="57" t="s">
        <v>17</v>
      </c>
      <c r="D310" s="58">
        <f aca="true" t="shared" si="3" ref="D310:I310">SUM(D9,D27,D48,D53,D62,D73,D129,D147,D200,D205,D259,D269,D290)</f>
        <v>3260459.44</v>
      </c>
      <c r="E310" s="58">
        <f t="shared" si="3"/>
        <v>2965013.44</v>
      </c>
      <c r="F310" s="58">
        <f t="shared" si="3"/>
        <v>295446</v>
      </c>
      <c r="G310" s="58">
        <f t="shared" si="3"/>
        <v>13248828</v>
      </c>
      <c r="H310" s="58">
        <f t="shared" si="3"/>
        <v>10785651</v>
      </c>
      <c r="I310" s="58">
        <f t="shared" si="3"/>
        <v>2463177</v>
      </c>
    </row>
    <row r="311" spans="1:9" s="62" customFormat="1" ht="12.75">
      <c r="A311" s="59"/>
      <c r="B311" s="59"/>
      <c r="C311" s="60" t="s">
        <v>22</v>
      </c>
      <c r="D311" s="61">
        <f>D11+D18+D24+D29+D33+D50+D55+D64+D70+D77+D85+D98+D107+D116+D121+D126+D131+D139+D143+D149+D155+D163+D169+D175+D186+D191+D197+D202+D207+D215+D221+D225+D235+D241+D245+D250+D256+D261+D266+D277+D285+D287+D292+D296+D307</f>
        <v>3011178.44</v>
      </c>
      <c r="E311" s="61">
        <f>E11+E18+E24+E29+E33+E50+E55+E64+E70+E77+E85+E98+E107+E116+E121+E126+E131+E139+E143+E149+E155+E163+E169+E175+E186+E191+E197+E202+E207+E215+E221+E225+E235+E241+E245+E250+E256+E261+E266+E277+E285+E287+E292+E296+E307</f>
        <v>2715732.44</v>
      </c>
      <c r="F311" s="61">
        <f>F11+F18+F24+F29+F33+F50+F55+F64+F70+F77+F85+F98+F107+F116+F121+F126+F131+F143+F149+F155+F163+F169+F175+F186+F191+F197+F202+F207+F215+F221+F225+F235+F241+F245+F250+F256+F261+F266+F277+F285+F287+F292+F296+F307</f>
        <v>295446</v>
      </c>
      <c r="G311" s="61">
        <f>G11+G18+G24+G29+G33+G50+G55+G64+G70+G77+G85+G98+G107+G116+G121+G126+G131+G143+G149+G155+G163+G169+G175+G186+G191+G197+G202+G207+G215+G221+G225+G235+G241+G245+G250+G256+G261+G266+G277+G285+G287+G292+G296+G307</f>
        <v>13248828</v>
      </c>
      <c r="H311" s="61">
        <f>H11+H18+H24+H29+H33+H50+H55+H64+H70+H77+H85+H98+H107+H116+H121+H126+H131+H143+H149+H155+H163+H169+H175+H186+H191+H197+H202+H207+H215+H221+H225+H235+H241+H245+H250+H256+H261+H266+H277+H285+H287+H292+H296+H307</f>
        <v>10785651</v>
      </c>
      <c r="I311" s="61">
        <f>I11+I18+I24+I29+I33+I50+I55+I64+I70+I77+I85+I98+I107+I116+I121+I126+I131+I143+I149+I155+I163+I169+I175+I186+I191+I197+I202+I207+I215+I221+I225+I235+I241+I245+I250+I256+I261+I266+I277+I285+I287+I292+I296+I307</f>
        <v>2463177</v>
      </c>
    </row>
    <row r="312" spans="1:9" s="62" customFormat="1" ht="13.5" thickBot="1">
      <c r="A312" s="63"/>
      <c r="B312" s="63"/>
      <c r="C312" s="64" t="s">
        <v>25</v>
      </c>
      <c r="D312" s="65">
        <f>SUM(D40,D59,D273,D303)</f>
        <v>249281</v>
      </c>
      <c r="E312" s="65">
        <f>SUM(E40,E59,E273,E303)</f>
        <v>249281</v>
      </c>
      <c r="F312" s="65"/>
      <c r="G312" s="65"/>
      <c r="H312" s="65"/>
      <c r="I312" s="65"/>
    </row>
    <row r="313" spans="1:9" s="68" customFormat="1" ht="13.5" thickBot="1">
      <c r="A313" s="66"/>
      <c r="B313" s="66"/>
      <c r="C313" s="66" t="s">
        <v>24</v>
      </c>
      <c r="D313" s="67">
        <f aca="true" t="shared" si="4" ref="D313:I313">SUM(D311:D312)</f>
        <v>3260459.44</v>
      </c>
      <c r="E313" s="67">
        <f t="shared" si="4"/>
        <v>2965013.44</v>
      </c>
      <c r="F313" s="67">
        <f t="shared" si="4"/>
        <v>295446</v>
      </c>
      <c r="G313" s="67">
        <f t="shared" si="4"/>
        <v>13248828</v>
      </c>
      <c r="H313" s="67">
        <f t="shared" si="4"/>
        <v>10785651</v>
      </c>
      <c r="I313" s="67">
        <f t="shared" si="4"/>
        <v>2463177</v>
      </c>
    </row>
    <row r="314" spans="4:5" ht="12.75">
      <c r="D314" s="69">
        <f>D313-G313</f>
        <v>-9988368.56</v>
      </c>
      <c r="E314" s="69"/>
    </row>
    <row r="315" spans="4:9" ht="12.75">
      <c r="D315" s="69"/>
      <c r="E315" s="69"/>
      <c r="F315" s="69"/>
      <c r="G315" s="69"/>
      <c r="H315" s="69"/>
      <c r="I315" s="69"/>
    </row>
    <row r="316" spans="4:7" ht="12.75">
      <c r="D316" s="69">
        <f>SUM(E313:F313)</f>
        <v>3260459.44</v>
      </c>
      <c r="G316" s="69">
        <f>SUM(H313:I313)</f>
        <v>13248828</v>
      </c>
    </row>
    <row r="318" ht="12.75">
      <c r="D318" s="69">
        <f>D316-G316</f>
        <v>-9988368.56</v>
      </c>
    </row>
    <row r="319" ht="12.75">
      <c r="D319" s="69"/>
    </row>
    <row r="320" ht="12.75">
      <c r="D320" s="70"/>
    </row>
  </sheetData>
  <sheetProtection/>
  <mergeCells count="12">
    <mergeCell ref="A46:I46"/>
    <mergeCell ref="A91:I91"/>
    <mergeCell ref="A136:I136"/>
    <mergeCell ref="A181:I181"/>
    <mergeCell ref="A226:I226"/>
    <mergeCell ref="A271:I271"/>
    <mergeCell ref="G6:G7"/>
    <mergeCell ref="H6:I6"/>
    <mergeCell ref="A6:A7"/>
    <mergeCell ref="B6:B7"/>
    <mergeCell ref="C6:C7"/>
    <mergeCell ref="D6:D7"/>
  </mergeCells>
  <printOptions horizontalCentered="1"/>
  <pageMargins left="0" right="0" top="0.3937007874015748" bottom="0" header="0.11811023622047245" footer="0.1181102362204724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Dochody</dc:title>
  <dc:subject>zał_1</dc:subject>
  <dc:creator>Krystyna Zabielna _Spała</dc:creator>
  <cp:keywords/>
  <dc:description/>
  <cp:lastModifiedBy>kspala</cp:lastModifiedBy>
  <cp:lastPrinted>2009-12-14T06:48:04Z</cp:lastPrinted>
  <dcterms:created xsi:type="dcterms:W3CDTF">2006-03-16T14:08:20Z</dcterms:created>
  <dcterms:modified xsi:type="dcterms:W3CDTF">2009-12-14T06:56:26Z</dcterms:modified>
  <cp:category/>
  <cp:version/>
  <cp:contentType/>
  <cp:contentStatus/>
</cp:coreProperties>
</file>